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GDP" sheetId="7" r:id="rId1"/>
    <sheet name="农业总产值增加值" sheetId="10" r:id="rId2"/>
    <sheet name="工业增加值" sheetId="11" r:id="rId3"/>
    <sheet name="工业总产值" sheetId="12" r:id="rId4"/>
    <sheet name="主要工业产品产量" sheetId="13" r:id="rId5"/>
    <sheet name="规模以上工业企业经济效益" sheetId="14" r:id="rId6"/>
    <sheet name="规模以上工业企业能源消费" sheetId="19" r:id="rId7"/>
    <sheet name="固定资产投资" sheetId="15" r:id="rId8"/>
    <sheet name="批零业" sheetId="16" r:id="rId9"/>
    <sheet name="住餐业" sheetId="17" r:id="rId10"/>
    <sheet name="零售总额" sheetId="18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8">批零业!$A:$D</definedName>
    <definedName name="_xlnm.Print_Area" localSheetId="9">住餐业!$A:$D</definedName>
    <definedName name="_xlnm.Print_Area" localSheetId="10">零售总额!$A$1:$D$27</definedName>
  </definedNames>
  <calcPr calcId="144525"/>
</workbook>
</file>

<file path=xl/sharedStrings.xml><?xml version="1.0" encoding="utf-8"?>
<sst xmlns="http://schemas.openxmlformats.org/spreadsheetml/2006/main" count="489" uniqueCount="283">
  <si>
    <t>地区生产总值</t>
  </si>
  <si>
    <t>单位：万元</t>
  </si>
  <si>
    <t>指标名称</t>
  </si>
  <si>
    <t>上半年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</si>
  <si>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</si>
  <si>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</si>
  <si>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</si>
  <si>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</si>
  <si>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</si>
  <si>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</si>
  <si>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</si>
  <si>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</si>
  <si>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</si>
  <si>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</si>
  <si>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</si>
  <si>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</si>
  <si>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</si>
  <si>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</si>
  <si>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</si>
  <si>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二季度</t>
  </si>
  <si>
    <t>一、农业总产值</t>
  </si>
  <si>
    <t>4.4</t>
  </si>
  <si>
    <t xml:space="preserve">        共和县</t>
  </si>
  <si>
    <t xml:space="preserve">        同德县</t>
  </si>
  <si>
    <t xml:space="preserve">        贵德县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</si>
  <si>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</si>
  <si>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</si>
  <si>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</si>
  <si>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</si>
  <si>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</si>
  <si>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</si>
  <si>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</si>
  <si>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</si>
  <si>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</si>
  <si>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2022年1-6月</t>
  </si>
  <si>
    <t>2021年1-6月</t>
  </si>
  <si>
    <t>同比提高、回落(+、-）百分点</t>
  </si>
  <si>
    <t>工业增加值</t>
  </si>
  <si>
    <r>
      <t xml:space="preserve">    1.</t>
    </r>
    <r>
      <rPr>
        <sz val="12"/>
        <color indexed="8"/>
        <rFont val="宋体"/>
        <charset val="134"/>
      </rPr>
      <t>按地区分</t>
    </r>
  </si>
  <si>
    <r>
      <t xml:space="preserve">    </t>
    </r>
    <r>
      <rPr>
        <sz val="12"/>
        <color indexed="8"/>
        <rFont val="宋体"/>
        <charset val="134"/>
      </rPr>
      <t xml:space="preserve">  同徳县</t>
    </r>
  </si>
  <si>
    <t xml:space="preserve">                                               </t>
  </si>
  <si>
    <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</si>
  <si>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t xml:space="preserve">    </t>
    </r>
    <r>
      <rPr>
        <sz val="12"/>
        <color indexed="8"/>
        <rFont val="宋体"/>
        <charset val="134"/>
      </rPr>
      <t xml:space="preserve">  兴海县</t>
    </r>
  </si>
  <si>
    <r>
      <t xml:space="preserve">    </t>
    </r>
    <r>
      <rPr>
        <sz val="12"/>
        <color indexed="8"/>
        <rFont val="宋体"/>
        <charset val="134"/>
      </rPr>
      <t xml:space="preserve">  贵南县</t>
    </r>
  </si>
  <si>
    <r>
      <t xml:space="preserve">    2.</t>
    </r>
    <r>
      <rPr>
        <sz val="12"/>
        <color indexed="8"/>
        <rFont val="宋体"/>
        <charset val="134"/>
      </rPr>
      <t>按规模分</t>
    </r>
  </si>
  <si>
    <t xml:space="preserve">      规模以上工业企业</t>
  </si>
  <si>
    <r>
      <t xml:space="preserve">    </t>
    </r>
    <r>
      <rPr>
        <sz val="12"/>
        <color indexed="8"/>
        <rFont val="宋体"/>
        <charset val="134"/>
      </rPr>
      <t xml:space="preserve">    其中：轻工业</t>
    </r>
  </si>
  <si>
    <r>
      <t xml:space="preserve">          </t>
    </r>
    <r>
      <rPr>
        <sz val="12"/>
        <color indexed="8"/>
        <rFont val="宋体"/>
        <charset val="134"/>
      </rPr>
      <t xml:space="preserve">    重工业</t>
    </r>
  </si>
  <si>
    <r>
      <t xml:space="preserve">    </t>
    </r>
    <r>
      <rPr>
        <sz val="12"/>
        <color indexed="8"/>
        <rFont val="宋体"/>
        <charset val="134"/>
      </rPr>
      <t xml:space="preserve">    其中：国有企业</t>
    </r>
  </si>
  <si>
    <t xml:space="preserve">              股份制企业</t>
  </si>
  <si>
    <t xml:space="preserve">        其中：光伏发电</t>
  </si>
  <si>
    <t xml:space="preserve">              风力发电</t>
  </si>
  <si>
    <t xml:space="preserve">      规模以下工业企业</t>
  </si>
  <si>
    <r>
      <t xml:space="preserve">    3.</t>
    </r>
    <r>
      <rPr>
        <sz val="12"/>
        <color indexed="8"/>
        <rFont val="宋体"/>
        <charset val="134"/>
      </rPr>
      <t>按隶属关系分</t>
    </r>
  </si>
  <si>
    <t xml:space="preserve">      省属工业企业</t>
  </si>
  <si>
    <t xml:space="preserve">      州属工业企业</t>
  </si>
  <si>
    <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</si>
  <si>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</si>
  <si>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</si>
  <si>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</si>
  <si>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</si>
  <si>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一、工业总产值</t>
  </si>
  <si>
    <r>
      <t xml:space="preserve"> </t>
    </r>
    <r>
      <rPr>
        <sz val="12"/>
        <color indexed="8"/>
        <rFont val="宋体"/>
        <charset val="134"/>
      </rPr>
      <t xml:space="preserve">   1.</t>
    </r>
    <r>
      <rPr>
        <sz val="12"/>
        <color indexed="8"/>
        <rFont val="宋体"/>
        <charset val="134"/>
      </rPr>
      <t>规模以上工业企业</t>
    </r>
  </si>
  <si>
    <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</si>
  <si>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</si>
  <si>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</si>
  <si>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股份制企业</t>
    </r>
  </si>
  <si>
    <t xml:space="preserve">    2.规模以下工业企业</t>
  </si>
  <si>
    <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</si>
  <si>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</si>
  <si>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二、工业产销率（%）</t>
  </si>
  <si>
    <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股份制企业</t>
    </r>
  </si>
  <si>
    <t>主要工业产品产量</t>
  </si>
  <si>
    <t>单位</t>
  </si>
  <si>
    <t>1-6月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</si>
  <si>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</si>
  <si>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</si>
  <si>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</si>
  <si>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</si>
  <si>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</si>
  <si>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</si>
  <si>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</si>
  <si>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</si>
  <si>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</si>
  <si>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</si>
  <si>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</si>
  <si>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</si>
  <si>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</si>
  <si>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</si>
  <si>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</si>
  <si>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</si>
  <si>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</si>
  <si>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</si>
  <si>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</si>
  <si>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</si>
  <si>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</si>
  <si>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</si>
  <si>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</si>
  <si>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</si>
  <si>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</si>
  <si>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</si>
  <si>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-</t>
  </si>
  <si>
    <t xml:space="preserve">  注：1.“-”表示该指标当期无此数据；2.1-3月、1-6月、1-9月为全部工业主要产品产量，其余月份为规上工业主要产品产量。</t>
  </si>
  <si>
    <t>规模以上工业企业经济效益</t>
  </si>
  <si>
    <t>单位：户、万元</t>
  </si>
  <si>
    <t>1-10月</t>
  </si>
  <si>
    <t>1-5月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</si>
  <si>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</si>
  <si>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</si>
  <si>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</si>
  <si>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</si>
  <si>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</si>
  <si>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</si>
  <si>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</si>
  <si>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</si>
  <si>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</si>
  <si>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</si>
  <si>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</si>
  <si>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</si>
  <si>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</si>
  <si>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</si>
  <si>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</si>
  <si>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</si>
  <si>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</si>
  <si>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</si>
  <si>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</si>
  <si>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</si>
  <si>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</si>
  <si>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</si>
  <si>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</si>
  <si>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</si>
  <si>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</si>
  <si>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</si>
  <si>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</si>
  <si>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</si>
  <si>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</si>
  <si>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</si>
  <si>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</si>
  <si>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1.同德县、贵南县无规模以上工业企业，“-”表示无数据。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</si>
  <si>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</si>
  <si>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</si>
  <si>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</si>
  <si>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</si>
  <si>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</si>
  <si>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</si>
  <si>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</si>
  <si>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</si>
  <si>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</si>
  <si>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</si>
  <si>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</si>
  <si>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</si>
  <si>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</si>
  <si>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</si>
  <si>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</si>
  <si>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</si>
  <si>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</si>
  <si>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</si>
  <si>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</si>
  <si>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</si>
  <si>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</si>
  <si>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r>
      <t>1-</t>
    </r>
    <r>
      <rPr>
        <sz val="12"/>
        <rFont val="宋体"/>
        <charset val="134"/>
      </rPr>
      <t>6</t>
    </r>
    <r>
      <rPr>
        <sz val="12"/>
        <rFont val="宋体"/>
        <charset val="134"/>
      </rPr>
      <t>月</t>
    </r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</si>
  <si>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</si>
  <si>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</si>
  <si>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</si>
  <si>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</si>
  <si>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</si>
  <si>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</si>
  <si>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</si>
  <si>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</si>
  <si>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</si>
  <si>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</si>
  <si>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</si>
  <si>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</si>
  <si>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</si>
  <si>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海南州限额以上住宿餐饮业经营情况表</t>
  </si>
  <si>
    <r>
      <t>1-</t>
    </r>
    <r>
      <rPr>
        <sz val="12"/>
        <rFont val="宋体"/>
        <charset val="134"/>
      </rPr>
      <t>6月</t>
    </r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</si>
  <si>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</si>
  <si>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</si>
  <si>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</si>
  <si>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</si>
  <si>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</si>
  <si>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</si>
  <si>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</si>
  <si>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</si>
  <si>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</si>
  <si>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</si>
  <si>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</si>
  <si>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</si>
  <si>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</si>
  <si>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</si>
  <si>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</si>
  <si>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</si>
  <si>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</si>
  <si>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</si>
  <si>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</si>
  <si>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</si>
  <si>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</si>
  <si>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</si>
  <si>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</si>
  <si>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</si>
  <si>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</si>
  <si>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</si>
  <si>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</si>
  <si>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</si>
  <si>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</si>
  <si>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</si>
  <si>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</si>
  <si>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</si>
  <si>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</si>
  <si>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</si>
  <si>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</si>
  <si>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</si>
  <si>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</si>
  <si>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</si>
  <si>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</si>
  <si>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</si>
  <si>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</si>
  <si>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</si>
  <si>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</si>
  <si>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</si>
  <si>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6月末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</si>
  <si>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</si>
  <si>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</si>
  <si>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</si>
  <si>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</si>
  <si>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</si>
  <si>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</si>
  <si>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</si>
  <si>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</si>
  <si>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</si>
  <si>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</si>
  <si>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</si>
  <si>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</si>
  <si>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</si>
  <si>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</si>
  <si>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</si>
  <si>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</si>
  <si>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</si>
  <si>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</si>
  <si>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</si>
  <si>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</si>
  <si>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</si>
  <si>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</si>
  <si>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</si>
  <si>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</si>
  <si>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</si>
  <si>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</si>
  <si>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</si>
  <si>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</si>
  <si>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</si>
  <si>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</si>
  <si>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</si>
  <si>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</si>
  <si>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注：公路指标数据来自州交通运输局，邮政业务量来自州邮政管理局，通讯营业收入来自</t>
  </si>
  <si>
    <t>中国电信集团公司海南州分公司、中国移动通信集团青海有限公司海南分公司、中国联通</t>
  </si>
  <si>
    <t>网络通信有限公司海南州分公司，中国铁通有限公司青海分公司海南州支撑服务中心。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</si>
  <si>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</si>
  <si>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</si>
  <si>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</si>
  <si>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</si>
  <si>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</si>
  <si>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</si>
  <si>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</si>
  <si>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</si>
  <si>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</si>
  <si>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</si>
  <si>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</si>
  <si>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</si>
  <si>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</si>
  <si>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</si>
  <si>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（以上年同期为100）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</si>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</si>
</sst>
</file>

<file path=xl/styles.xml><?xml version="1.0" encoding="utf-8"?>
<styleSheet xmlns="http://schemas.openxmlformats.org/spreadsheetml/2006/main">
  <numFmts count="12">
    <numFmt numFmtId="176" formatCode="0_);[Red]\(0\)"/>
    <numFmt numFmtId="177" formatCode="0.0000_ "/>
    <numFmt numFmtId="178" formatCode="#,##0_ "/>
    <numFmt numFmtId="179" formatCode="0.00_ "/>
    <numFmt numFmtId="180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181" formatCode="0.0_);[Red]\(0.0\)"/>
    <numFmt numFmtId="182" formatCode="0.0"/>
    <numFmt numFmtId="41" formatCode="_ * #,##0_ ;_ * \-#,##0_ ;_ * &quot;-&quot;_ ;_ @_ "/>
    <numFmt numFmtId="44" formatCode="_ &quot;￥&quot;* #,##0.00_ ;_ &quot;￥&quot;* \-#,##0.00_ ;_ &quot;￥&quot;* &quot;-&quot;??_ ;_ @_ "/>
    <numFmt numFmtId="183" formatCode="0.0_ "/>
  </numFmts>
  <fonts count="4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6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2"/>
      <name val="宋体"/>
      <charset val="134"/>
      <scheme val="major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family val="1"/>
      <charset val="0"/>
    </font>
    <font>
      <sz val="11"/>
      <color indexed="8"/>
      <name val="Times New Roman"/>
      <family val="1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family val="1"/>
      <charset val="0"/>
      <scheme val="maj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30" fillId="5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33" fillId="12" borderId="22" applyNumberFormat="false" applyAlignment="false" applyProtection="false">
      <alignment vertical="center"/>
    </xf>
    <xf numFmtId="0" fontId="41" fillId="21" borderId="27" applyNumberFormat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0" fontId="38" fillId="0" borderId="25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3" fillId="0" borderId="25" applyNumberFormat="false" applyFill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9" fillId="9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0" fillId="16" borderId="0" applyNumberFormat="false" applyBorder="false" applyAlignment="false" applyProtection="false">
      <alignment vertical="center"/>
    </xf>
    <xf numFmtId="0" fontId="32" fillId="0" borderId="21" applyNumberFormat="false" applyFill="false" applyAlignment="false" applyProtection="false">
      <alignment vertical="center"/>
    </xf>
    <xf numFmtId="0" fontId="34" fillId="0" borderId="23" applyNumberFormat="false" applyFill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30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44" fillId="0" borderId="2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0" fontId="0" fillId="19" borderId="26" applyNumberFormat="false" applyFont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0" fontId="46" fillId="25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35" fillId="13" borderId="0" applyNumberFormat="false" applyBorder="false" applyAlignment="false" applyProtection="false">
      <alignment vertical="center"/>
    </xf>
    <xf numFmtId="0" fontId="45" fillId="12" borderId="24" applyNumberFormat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30" fillId="31" borderId="0" applyNumberFormat="false" applyBorder="false" applyAlignment="false" applyProtection="false">
      <alignment vertical="center"/>
    </xf>
    <xf numFmtId="0" fontId="30" fillId="11" borderId="0" applyNumberFormat="false" applyBorder="false" applyAlignment="false" applyProtection="false">
      <alignment vertical="center"/>
    </xf>
    <xf numFmtId="0" fontId="4" fillId="0" borderId="0"/>
    <xf numFmtId="9" fontId="0" fillId="0" borderId="0" applyFont="false" applyFill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36" fillId="15" borderId="24" applyNumberFormat="false" applyAlignment="false" applyProtection="false">
      <alignment vertical="center"/>
    </xf>
    <xf numFmtId="0" fontId="29" fillId="4" borderId="0" applyNumberFormat="false" applyBorder="false" applyAlignment="false" applyProtection="false">
      <alignment vertical="center"/>
    </xf>
    <xf numFmtId="0" fontId="30" fillId="14" borderId="0" applyNumberFormat="false" applyBorder="false" applyAlignment="false" applyProtection="false">
      <alignment vertical="center"/>
    </xf>
    <xf numFmtId="0" fontId="29" fillId="3" borderId="0" applyNumberFormat="false" applyBorder="false" applyAlignment="false" applyProtection="false">
      <alignment vertical="center"/>
    </xf>
  </cellStyleXfs>
  <cellXfs count="25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183" fontId="0" fillId="0" borderId="2" xfId="0" applyNumberFormat="true" applyBorder="true">
      <alignment vertical="center"/>
    </xf>
    <xf numFmtId="183" fontId="0" fillId="0" borderId="3" xfId="0" applyNumberFormat="true" applyBorder="true">
      <alignment vertical="center"/>
    </xf>
    <xf numFmtId="0" fontId="0" fillId="0" borderId="1" xfId="0" applyFont="true" applyFill="true" applyBorder="true" applyAlignment="true">
      <alignment horizontal="left" vertical="center"/>
    </xf>
    <xf numFmtId="183" fontId="0" fillId="0" borderId="2" xfId="0" applyNumberFormat="true" applyFill="true" applyBorder="true">
      <alignment vertical="center"/>
    </xf>
    <xf numFmtId="183" fontId="0" fillId="0" borderId="3" xfId="0" applyNumberFormat="true" applyFont="true" applyFill="true" applyBorder="true">
      <alignment vertical="center"/>
    </xf>
    <xf numFmtId="0" fontId="3" fillId="0" borderId="0" xfId="0" applyFont="true" applyAlignment="true">
      <alignment horizontal="center" vertical="center"/>
    </xf>
    <xf numFmtId="0" fontId="0" fillId="0" borderId="4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0" fillId="0" borderId="2" xfId="0" applyBorder="true">
      <alignment vertical="center"/>
    </xf>
    <xf numFmtId="181" fontId="0" fillId="0" borderId="3" xfId="0" applyNumberFormat="true" applyBorder="true">
      <alignment vertical="center"/>
    </xf>
    <xf numFmtId="0" fontId="0" fillId="0" borderId="1" xfId="0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Border="true" applyAlignment="true">
      <alignment vertical="center"/>
    </xf>
    <xf numFmtId="0" fontId="0" fillId="0" borderId="0" xfId="0" applyAlignment="true">
      <alignment vertical="center"/>
    </xf>
    <xf numFmtId="0" fontId="0" fillId="0" borderId="3" xfId="0" applyBorder="true">
      <alignment vertical="center"/>
    </xf>
    <xf numFmtId="182" fontId="0" fillId="0" borderId="3" xfId="0" applyNumberFormat="true" applyBorder="true">
      <alignment vertical="center"/>
    </xf>
    <xf numFmtId="183" fontId="0" fillId="0" borderId="3" xfId="0" applyNumberFormat="true" applyBorder="true" applyAlignment="true">
      <alignment horizontal="right" vertical="center"/>
    </xf>
    <xf numFmtId="0" fontId="0" fillId="2" borderId="2" xfId="0" applyFill="true" applyBorder="true">
      <alignment vertical="center"/>
    </xf>
    <xf numFmtId="183" fontId="0" fillId="2" borderId="3" xfId="0" applyNumberFormat="true" applyFill="true" applyBorder="true">
      <alignment vertical="center"/>
    </xf>
    <xf numFmtId="183" fontId="0" fillId="2" borderId="3" xfId="0" applyNumberFormat="true" applyFont="true" applyFill="true" applyBorder="true" applyAlignment="true">
      <alignment horizontal="right" vertical="center"/>
    </xf>
    <xf numFmtId="0" fontId="0" fillId="0" borderId="1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4" fillId="0" borderId="0" xfId="0" applyFont="true" applyFill="true" applyBorder="true" applyAlignment="true">
      <alignment vertical="center"/>
    </xf>
    <xf numFmtId="181" fontId="4" fillId="0" borderId="0" xfId="0" applyNumberFormat="true" applyFont="true" applyFill="true" applyBorder="true" applyAlignment="true">
      <alignment vertical="center"/>
    </xf>
    <xf numFmtId="0" fontId="5" fillId="0" borderId="0" xfId="40" applyFont="true" applyAlignment="true">
      <alignment horizontal="center"/>
    </xf>
    <xf numFmtId="0" fontId="4" fillId="0" borderId="0" xfId="40" applyAlignment="true">
      <alignment horizontal="center"/>
    </xf>
    <xf numFmtId="0" fontId="4" fillId="0" borderId="1" xfId="40" applyBorder="true" applyAlignment="true">
      <alignment horizontal="center" vertical="center"/>
    </xf>
    <xf numFmtId="0" fontId="4" fillId="0" borderId="6" xfId="40" applyFont="true" applyBorder="true" applyAlignment="true">
      <alignment horizontal="center" vertical="center"/>
    </xf>
    <xf numFmtId="181" fontId="4" fillId="0" borderId="6" xfId="40" applyNumberFormat="true" applyFont="true" applyBorder="true" applyAlignment="true">
      <alignment horizontal="center" vertical="center"/>
    </xf>
    <xf numFmtId="0" fontId="4" fillId="0" borderId="3" xfId="40" applyBorder="true" applyAlignment="true">
      <alignment horizontal="center" vertical="center"/>
    </xf>
    <xf numFmtId="0" fontId="4" fillId="0" borderId="7" xfId="40" applyBorder="true" applyAlignment="true">
      <alignment horizontal="center" vertical="center"/>
    </xf>
    <xf numFmtId="181" fontId="4" fillId="0" borderId="7" xfId="40" applyNumberFormat="true" applyFont="true" applyBorder="true" applyAlignment="true">
      <alignment horizontal="center" vertical="center"/>
    </xf>
    <xf numFmtId="0" fontId="4" fillId="0" borderId="1" xfId="40" applyBorder="true"/>
    <xf numFmtId="183" fontId="4" fillId="0" borderId="2" xfId="40" applyNumberFormat="true" applyBorder="true" applyAlignment="true">
      <alignment horizontal="center"/>
    </xf>
    <xf numFmtId="181" fontId="4" fillId="0" borderId="3" xfId="40" applyNumberFormat="true" applyBorder="true" applyAlignment="true">
      <alignment horizontal="center"/>
    </xf>
    <xf numFmtId="183" fontId="4" fillId="0" borderId="3" xfId="40" applyNumberFormat="true" applyBorder="true" applyAlignment="true">
      <alignment horizontal="center"/>
    </xf>
    <xf numFmtId="0" fontId="4" fillId="0" borderId="2" xfId="40" applyBorder="true"/>
    <xf numFmtId="181" fontId="4" fillId="0" borderId="3" xfId="40" applyNumberFormat="true" applyBorder="true"/>
    <xf numFmtId="181" fontId="4" fillId="0" borderId="3" xfId="40" applyNumberFormat="true" applyFont="true" applyBorder="true" applyAlignment="true">
      <alignment horizontal="center"/>
    </xf>
    <xf numFmtId="181" fontId="4" fillId="0" borderId="2" xfId="40" applyNumberFormat="true" applyBorder="true" applyAlignment="true">
      <alignment horizontal="center"/>
    </xf>
    <xf numFmtId="181" fontId="4" fillId="0" borderId="2" xfId="40" applyNumberFormat="true" applyBorder="true" applyAlignment="true">
      <alignment horizontal="center" vertical="center"/>
    </xf>
    <xf numFmtId="181" fontId="4" fillId="0" borderId="3" xfId="40" applyNumberFormat="true" applyBorder="true" applyAlignment="true">
      <alignment horizontal="center" vertical="center"/>
    </xf>
    <xf numFmtId="0" fontId="4" fillId="0" borderId="2" xfId="40" applyBorder="true" applyAlignment="true">
      <alignment horizontal="center" vertical="center"/>
    </xf>
    <xf numFmtId="183" fontId="4" fillId="0" borderId="2" xfId="40" applyNumberFormat="true" applyBorder="true" applyAlignment="true">
      <alignment horizontal="center" vertical="center"/>
    </xf>
    <xf numFmtId="183" fontId="4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horizontal="center" vertical="center"/>
    </xf>
    <xf numFmtId="183" fontId="4" fillId="0" borderId="4" xfId="0" applyNumberFormat="true" applyFont="true" applyFill="true" applyBorder="true" applyAlignment="true">
      <alignment horizontal="right" vertical="center"/>
    </xf>
    <xf numFmtId="0" fontId="4" fillId="0" borderId="1" xfId="0" applyFont="true" applyFill="true" applyBorder="true" applyAlignment="true">
      <alignment vertical="center"/>
    </xf>
    <xf numFmtId="183" fontId="4" fillId="0" borderId="2" xfId="0" applyNumberFormat="true" applyFont="true" applyFill="true" applyBorder="true" applyAlignment="true">
      <alignment horizontal="center" vertical="center"/>
    </xf>
    <xf numFmtId="181" fontId="4" fillId="0" borderId="2" xfId="0" applyNumberFormat="true" applyFont="true" applyFill="true" applyBorder="true" applyAlignment="true">
      <alignment horizontal="center" vertical="center"/>
    </xf>
    <xf numFmtId="183" fontId="4" fillId="0" borderId="3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181" fontId="7" fillId="0" borderId="2" xfId="0" applyNumberFormat="true" applyFont="true" applyFill="true" applyBorder="true" applyAlignment="true">
      <alignment horizontal="right" vertical="center"/>
    </xf>
    <xf numFmtId="183" fontId="7" fillId="0" borderId="3" xfId="0" applyNumberFormat="true" applyFont="true" applyFill="true" applyBorder="true" applyAlignment="true">
      <alignment horizontal="right" vertical="center"/>
    </xf>
    <xf numFmtId="181" fontId="4" fillId="0" borderId="2" xfId="0" applyNumberFormat="true" applyFont="true" applyFill="true" applyBorder="true" applyAlignment="true">
      <alignment horizontal="right" vertical="center"/>
    </xf>
    <xf numFmtId="181" fontId="4" fillId="0" borderId="3" xfId="0" applyNumberFormat="true" applyFont="true" applyFill="true" applyBorder="true" applyAlignment="true">
      <alignment horizontal="right" vertical="center"/>
    </xf>
    <xf numFmtId="181" fontId="6" fillId="0" borderId="0" xfId="0" applyNumberFormat="true" applyFont="true" applyFill="true" applyBorder="true" applyAlignment="true">
      <alignment vertical="center"/>
    </xf>
    <xf numFmtId="183" fontId="6" fillId="0" borderId="0" xfId="0" applyNumberFormat="true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vertical="center"/>
    </xf>
    <xf numFmtId="183" fontId="7" fillId="0" borderId="2" xfId="0" applyNumberFormat="true" applyFont="true" applyFill="true" applyBorder="true" applyAlignment="true">
      <alignment horizontal="right" vertical="center"/>
    </xf>
    <xf numFmtId="183" fontId="7" fillId="0" borderId="3" xfId="0" applyNumberFormat="true" applyFont="true" applyFill="true" applyBorder="true" applyAlignment="true">
      <alignment vertical="center"/>
    </xf>
    <xf numFmtId="183" fontId="4" fillId="0" borderId="2" xfId="0" applyNumberFormat="true" applyFont="true" applyFill="true" applyBorder="true" applyAlignment="true">
      <alignment vertical="center"/>
    </xf>
    <xf numFmtId="183" fontId="4" fillId="0" borderId="2" xfId="0" applyNumberFormat="true" applyFont="true" applyFill="true" applyBorder="true" applyAlignment="true">
      <alignment horizontal="right" vertical="center"/>
    </xf>
    <xf numFmtId="183" fontId="4" fillId="0" borderId="3" xfId="0" applyNumberFormat="true" applyFont="true" applyFill="true" applyBorder="true" applyAlignment="true">
      <alignment horizontal="right" vertical="center"/>
    </xf>
    <xf numFmtId="183" fontId="7" fillId="0" borderId="2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83" fontId="8" fillId="0" borderId="0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horizontal="center" vertical="center"/>
    </xf>
    <xf numFmtId="183" fontId="9" fillId="0" borderId="0" xfId="0" applyNumberFormat="true" applyFont="true" applyFill="true" applyBorder="true" applyAlignment="true">
      <alignment horizontal="center" vertical="center"/>
    </xf>
    <xf numFmtId="0" fontId="10" fillId="0" borderId="8" xfId="0" applyFont="true" applyFill="true" applyBorder="true" applyAlignment="true">
      <alignment horizontal="center" vertical="center"/>
    </xf>
    <xf numFmtId="183" fontId="10" fillId="0" borderId="9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/>
    </xf>
    <xf numFmtId="183" fontId="11" fillId="0" borderId="3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left"/>
    </xf>
    <xf numFmtId="0" fontId="11" fillId="0" borderId="1" xfId="0" applyFont="true" applyFill="true" applyBorder="true" applyAlignment="true">
      <alignment horizontal="left"/>
    </xf>
    <xf numFmtId="0" fontId="11" fillId="0" borderId="1" xfId="0" applyFont="true" applyFill="true" applyBorder="true" applyAlignment="true">
      <alignment horizontal="center" wrapText="true" shrinkToFit="true"/>
    </xf>
    <xf numFmtId="0" fontId="11" fillId="0" borderId="1" xfId="0" applyFont="true" applyFill="true" applyBorder="true" applyAlignment="true">
      <alignment horizontal="left" wrapText="true" shrinkToFit="true"/>
    </xf>
    <xf numFmtId="0" fontId="10" fillId="0" borderId="1" xfId="0" applyFont="true" applyFill="true" applyBorder="true" applyAlignment="true">
      <alignment horizontal="left" wrapText="true" shrinkToFit="true"/>
    </xf>
    <xf numFmtId="0" fontId="11" fillId="0" borderId="1" xfId="0" applyFont="true" applyFill="true" applyBorder="true" applyAlignment="true">
      <alignment horizontal="center" vertical="center"/>
    </xf>
    <xf numFmtId="0" fontId="11" fillId="0" borderId="10" xfId="0" applyFont="true" applyFill="true" applyBorder="true" applyAlignment="true">
      <alignment horizontal="center" vertical="center"/>
    </xf>
    <xf numFmtId="183" fontId="11" fillId="0" borderId="11" xfId="0" applyNumberFormat="true" applyFont="true" applyFill="true" applyBorder="true" applyAlignment="true">
      <alignment horizontal="center" vertical="center" wrapText="true"/>
    </xf>
    <xf numFmtId="49" fontId="12" fillId="0" borderId="0" xfId="0" applyNumberFormat="true" applyFont="true" applyFill="true" applyBorder="true" applyAlignment="true">
      <alignment horizontal="left" vertical="center" wrapText="true"/>
    </xf>
    <xf numFmtId="183" fontId="13" fillId="0" borderId="0" xfId="0" applyNumberFormat="true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/>
    <xf numFmtId="0" fontId="14" fillId="0" borderId="4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vertical="center"/>
    </xf>
    <xf numFmtId="180" fontId="15" fillId="0" borderId="2" xfId="0" applyNumberFormat="true" applyFont="true" applyFill="true" applyBorder="true" applyAlignment="true">
      <alignment horizontal="center" vertical="center"/>
    </xf>
    <xf numFmtId="179" fontId="15" fillId="0" borderId="2" xfId="0" applyNumberFormat="true" applyFont="true" applyFill="true" applyBorder="true" applyAlignment="true">
      <alignment horizontal="center" vertical="center"/>
    </xf>
    <xf numFmtId="0" fontId="16" fillId="0" borderId="0" xfId="0" applyFont="true" applyFill="true" applyBorder="true" applyAlignment="true">
      <alignment vertical="center"/>
    </xf>
    <xf numFmtId="0" fontId="16" fillId="0" borderId="5" xfId="0" applyFont="true" applyFill="true" applyBorder="true" applyAlignment="true"/>
    <xf numFmtId="0" fontId="16" fillId="0" borderId="0" xfId="0" applyFont="true" applyFill="true" applyBorder="true" applyAlignment="true"/>
    <xf numFmtId="0" fontId="15" fillId="0" borderId="3" xfId="0" applyFont="true" applyFill="true" applyBorder="true" applyAlignment="true">
      <alignment horizontal="center" vertical="center"/>
    </xf>
    <xf numFmtId="179" fontId="15" fillId="0" borderId="3" xfId="0" applyNumberFormat="true" applyFont="true" applyFill="true" applyBorder="true" applyAlignment="true">
      <alignment horizontal="center" vertical="center"/>
    </xf>
    <xf numFmtId="183" fontId="15" fillId="0" borderId="3" xfId="0" applyNumberFormat="true" applyFont="true" applyFill="true" applyBorder="true" applyAlignment="true">
      <alignment horizontal="center" vertical="center"/>
    </xf>
    <xf numFmtId="180" fontId="15" fillId="0" borderId="3" xfId="0" applyNumberFormat="true" applyFont="true" applyFill="true" applyBorder="true" applyAlignment="true">
      <alignment horizontal="center" vertical="center"/>
    </xf>
    <xf numFmtId="177" fontId="15" fillId="0" borderId="2" xfId="0" applyNumberFormat="true" applyFont="true" applyFill="true" applyBorder="true" applyAlignment="true">
      <alignment horizontal="center" vertical="center"/>
    </xf>
    <xf numFmtId="0" fontId="15" fillId="0" borderId="0" xfId="0" applyFont="true" applyFill="true" applyBorder="true" applyAlignment="true"/>
    <xf numFmtId="0" fontId="17" fillId="0" borderId="0" xfId="0" applyFont="true" applyFill="true" applyBorder="true" applyAlignment="true"/>
    <xf numFmtId="0" fontId="8" fillId="0" borderId="0" xfId="0" applyFont="true" applyFill="true" applyBorder="true" applyAlignment="true"/>
    <xf numFmtId="179" fontId="8" fillId="0" borderId="0" xfId="0" applyNumberFormat="true" applyFont="true" applyFill="true" applyBorder="true" applyAlignment="true">
      <alignment horizontal="right"/>
    </xf>
    <xf numFmtId="0" fontId="8" fillId="0" borderId="0" xfId="0" applyFont="true" applyFill="true" applyBorder="true" applyAlignment="true">
      <alignment horizontal="center"/>
    </xf>
    <xf numFmtId="0" fontId="8" fillId="0" borderId="0" xfId="0" applyFont="true" applyFill="true" applyBorder="true" applyAlignment="true">
      <alignment horizontal="right"/>
    </xf>
    <xf numFmtId="0" fontId="8" fillId="0" borderId="1" xfId="0" applyFont="true" applyFill="true" applyBorder="true" applyAlignment="true"/>
    <xf numFmtId="0" fontId="8" fillId="0" borderId="2" xfId="0" applyFont="true" applyFill="true" applyBorder="true" applyAlignment="true">
      <alignment horizontal="center" vertical="center"/>
    </xf>
    <xf numFmtId="179" fontId="8" fillId="0" borderId="2" xfId="0" applyNumberFormat="true" applyFont="true" applyFill="true" applyBorder="true" applyAlignment="true">
      <alignment horizontal="right" vertical="center"/>
    </xf>
    <xf numFmtId="0" fontId="8" fillId="0" borderId="3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left"/>
    </xf>
    <xf numFmtId="180" fontId="8" fillId="0" borderId="2" xfId="0" applyNumberFormat="true" applyFont="true" applyFill="true" applyBorder="true" applyAlignment="true">
      <alignment horizontal="right"/>
    </xf>
    <xf numFmtId="0" fontId="8" fillId="0" borderId="3" xfId="0" applyNumberFormat="true" applyFont="true" applyFill="true" applyBorder="true" applyAlignment="true">
      <alignment horizontal="right"/>
    </xf>
    <xf numFmtId="183" fontId="8" fillId="0" borderId="3" xfId="0" applyNumberFormat="true" applyFont="true" applyFill="true" applyBorder="true" applyAlignment="true">
      <alignment horizontal="right"/>
    </xf>
    <xf numFmtId="183" fontId="8" fillId="0" borderId="2" xfId="0" applyNumberFormat="true" applyFont="true" applyFill="true" applyBorder="true" applyAlignment="true">
      <alignment horizontal="right"/>
    </xf>
    <xf numFmtId="49" fontId="8" fillId="0" borderId="3" xfId="0" applyNumberFormat="true" applyFont="true" applyFill="true" applyBorder="true" applyAlignment="true">
      <alignment horizontal="right"/>
    </xf>
    <xf numFmtId="49" fontId="8" fillId="0" borderId="2" xfId="0" applyNumberFormat="true" applyFont="true" applyFill="true" applyBorder="true" applyAlignment="true">
      <alignment horizontal="left" vertical="center"/>
    </xf>
    <xf numFmtId="180" fontId="8" fillId="0" borderId="2" xfId="0" applyNumberFormat="true" applyFont="true" applyFill="true" applyBorder="true" applyAlignment="true">
      <alignment horizontal="right" vertical="center"/>
    </xf>
    <xf numFmtId="183" fontId="8" fillId="0" borderId="3" xfId="0" applyNumberFormat="true" applyFont="true" applyFill="true" applyBorder="true" applyAlignment="true">
      <alignment horizontal="right" vertical="center"/>
    </xf>
    <xf numFmtId="0" fontId="8" fillId="0" borderId="2" xfId="0" applyFont="true" applyFill="true" applyBorder="true" applyAlignment="true"/>
    <xf numFmtId="0" fontId="17" fillId="0" borderId="1" xfId="0" applyFont="true" applyFill="true" applyBorder="true" applyAlignment="true"/>
    <xf numFmtId="0" fontId="17" fillId="0" borderId="2" xfId="0" applyFont="true" applyFill="true" applyBorder="true" applyAlignment="true">
      <alignment horizontal="left"/>
    </xf>
    <xf numFmtId="180" fontId="17" fillId="0" borderId="2" xfId="0" applyNumberFormat="true" applyFont="true" applyFill="true" applyBorder="true" applyAlignment="true">
      <alignment horizontal="right"/>
    </xf>
    <xf numFmtId="183" fontId="17" fillId="0" borderId="3" xfId="0" applyNumberFormat="true" applyFont="true" applyFill="true" applyBorder="true" applyAlignment="true">
      <alignment horizontal="right" vertical="center"/>
    </xf>
    <xf numFmtId="0" fontId="8" fillId="0" borderId="0" xfId="0" applyFont="true" applyFill="true" applyBorder="true" applyAlignment="true">
      <alignment horizontal="left" wrapText="true"/>
    </xf>
    <xf numFmtId="0" fontId="8" fillId="0" borderId="0" xfId="0" applyFont="true" applyFill="true" applyBorder="true" applyAlignment="true">
      <alignment horizontal="left"/>
    </xf>
    <xf numFmtId="0" fontId="9" fillId="0" borderId="0" xfId="0" applyFont="true" applyFill="true" applyBorder="true" applyAlignment="true">
      <alignment horizontal="center"/>
    </xf>
    <xf numFmtId="0" fontId="8" fillId="0" borderId="4" xfId="0" applyFont="true" applyFill="true" applyBorder="true" applyAlignment="true">
      <alignment horizontal="right"/>
    </xf>
    <xf numFmtId="0" fontId="8" fillId="0" borderId="1" xfId="0" applyFont="true" applyFill="true" applyBorder="true" applyAlignment="true">
      <alignment horizontal="center" vertical="center"/>
    </xf>
    <xf numFmtId="179" fontId="8" fillId="0" borderId="2" xfId="0" applyNumberFormat="true" applyFont="true" applyFill="true" applyBorder="true" applyAlignment="true">
      <alignment horizontal="center" vertical="center"/>
    </xf>
    <xf numFmtId="179" fontId="8" fillId="0" borderId="3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left"/>
    </xf>
    <xf numFmtId="180" fontId="18" fillId="0" borderId="2" xfId="0" applyNumberFormat="true" applyFont="true" applyFill="true" applyBorder="true" applyAlignment="true"/>
    <xf numFmtId="180" fontId="18" fillId="0" borderId="3" xfId="0" applyNumberFormat="true" applyFont="true" applyFill="true" applyBorder="true" applyAlignment="true"/>
    <xf numFmtId="183" fontId="18" fillId="0" borderId="2" xfId="0" applyNumberFormat="true" applyFont="true" applyFill="true" applyBorder="true" applyAlignment="true"/>
    <xf numFmtId="49" fontId="8" fillId="0" borderId="1" xfId="0" applyNumberFormat="true" applyFont="true" applyFill="true" applyBorder="true" applyAlignment="true">
      <alignment horizontal="left" vertical="center"/>
    </xf>
    <xf numFmtId="180" fontId="8" fillId="0" borderId="12" xfId="0" applyNumberFormat="true" applyFont="true" applyFill="true" applyBorder="true" applyAlignment="true"/>
    <xf numFmtId="180" fontId="8" fillId="0" borderId="13" xfId="0" applyNumberFormat="true" applyFont="true" applyFill="true" applyBorder="true" applyAlignment="true"/>
    <xf numFmtId="180" fontId="18" fillId="0" borderId="2" xfId="0" applyNumberFormat="true" applyFont="true" applyFill="true" applyBorder="true" applyAlignment="true">
      <alignment vertical="center"/>
    </xf>
    <xf numFmtId="180" fontId="18" fillId="0" borderId="3" xfId="0" applyNumberFormat="true" applyFont="true" applyFill="true" applyBorder="true" applyAlignment="true">
      <alignment vertical="center"/>
    </xf>
    <xf numFmtId="179" fontId="18" fillId="0" borderId="0" xfId="0" applyNumberFormat="true" applyFont="true" applyFill="true" applyBorder="true" applyAlignment="true"/>
    <xf numFmtId="0" fontId="8" fillId="0" borderId="1" xfId="0" applyFont="true" applyFill="true" applyBorder="true" applyAlignment="true"/>
    <xf numFmtId="0" fontId="18" fillId="0" borderId="1" xfId="0" applyFont="true" applyFill="true" applyBorder="true" applyAlignment="true">
      <alignment horizontal="left"/>
    </xf>
    <xf numFmtId="183" fontId="8" fillId="0" borderId="3" xfId="0" applyNumberFormat="true" applyFont="true" applyFill="true" applyBorder="true" applyAlignment="true"/>
    <xf numFmtId="183" fontId="8" fillId="0" borderId="0" xfId="0" applyNumberFormat="true" applyFont="true" applyFill="true" applyBorder="true" applyAlignment="true"/>
    <xf numFmtId="183" fontId="8" fillId="0" borderId="0" xfId="0" applyNumberFormat="true" applyFont="true" applyFill="true" applyBorder="true" applyAlignment="true"/>
    <xf numFmtId="180" fontId="8" fillId="0" borderId="0" xfId="0" applyNumberFormat="true" applyFont="true" applyFill="true" applyBorder="true" applyAlignment="true"/>
    <xf numFmtId="0" fontId="19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20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20" fillId="0" borderId="0" xfId="0" applyFont="true" applyFill="true" applyBorder="true" applyAlignment="true">
      <alignment horizontal="center"/>
    </xf>
    <xf numFmtId="179" fontId="20" fillId="0" borderId="0" xfId="0" applyNumberFormat="true" applyFont="true" applyFill="true" applyBorder="true" applyAlignment="true"/>
    <xf numFmtId="0" fontId="7" fillId="0" borderId="1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181" fontId="7" fillId="0" borderId="2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left"/>
    </xf>
    <xf numFmtId="0" fontId="4" fillId="0" borderId="3" xfId="0" applyFont="true" applyFill="true" applyBorder="true" applyAlignment="true">
      <alignment horizontal="center"/>
    </xf>
    <xf numFmtId="180" fontId="4" fillId="0" borderId="2" xfId="0" applyNumberFormat="true" applyFont="true" applyFill="true" applyBorder="true" applyAlignment="true">
      <alignment horizontal="right"/>
    </xf>
    <xf numFmtId="180" fontId="6" fillId="0" borderId="2" xfId="0" applyNumberFormat="true" applyFont="true" applyFill="true" applyBorder="true" applyAlignment="true">
      <alignment horizontal="right"/>
    </xf>
    <xf numFmtId="180" fontId="4" fillId="0" borderId="2" xfId="0" applyNumberFormat="true" applyFont="true" applyFill="true" applyBorder="true" applyAlignment="true">
      <alignment horizontal="right" vertical="center"/>
    </xf>
    <xf numFmtId="0" fontId="8" fillId="0" borderId="14" xfId="0" applyNumberFormat="true" applyFont="true" applyFill="true" applyBorder="true" applyAlignment="true">
      <alignment horizontal="left"/>
    </xf>
    <xf numFmtId="0" fontId="8" fillId="0" borderId="15" xfId="0" applyFont="true" applyFill="true" applyBorder="true" applyAlignment="true">
      <alignment horizontal="center"/>
    </xf>
    <xf numFmtId="180" fontId="4" fillId="0" borderId="3" xfId="0" applyNumberFormat="true" applyFont="true" applyFill="true" applyBorder="true" applyAlignment="true">
      <alignment horizontal="right"/>
    </xf>
    <xf numFmtId="0" fontId="8" fillId="0" borderId="0" xfId="0" applyNumberFormat="true" applyFont="true" applyFill="true" applyBorder="true" applyAlignment="true">
      <alignment horizontal="left" vertical="center" wrapText="true"/>
    </xf>
    <xf numFmtId="0" fontId="8" fillId="0" borderId="0" xfId="0" applyNumberFormat="true" applyFont="true" applyFill="true" applyBorder="true" applyAlignment="true">
      <alignment horizontal="left" vertical="center"/>
    </xf>
    <xf numFmtId="179" fontId="20" fillId="0" borderId="0" xfId="0" applyNumberFormat="true" applyFont="true" applyFill="true" applyBorder="true" applyAlignment="true"/>
    <xf numFmtId="0" fontId="20" fillId="0" borderId="16" xfId="0" applyFont="true" applyFill="true" applyBorder="true" applyAlignment="true">
      <alignment horizontal="left"/>
    </xf>
    <xf numFmtId="0" fontId="22" fillId="0" borderId="0" xfId="0" applyFont="true" applyFill="true" applyBorder="true" applyAlignment="true">
      <alignment horizontal="center" vertical="center"/>
    </xf>
    <xf numFmtId="181" fontId="7" fillId="0" borderId="1" xfId="0" applyNumberFormat="true" applyFont="true" applyFill="true" applyBorder="true" applyAlignment="true">
      <alignment horizontal="center" vertical="center"/>
    </xf>
    <xf numFmtId="0" fontId="7" fillId="0" borderId="17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3" fillId="0" borderId="0" xfId="0" applyFont="true" applyFill="true" applyBorder="true" applyAlignment="true"/>
    <xf numFmtId="178" fontId="4" fillId="0" borderId="1" xfId="0" applyNumberFormat="true" applyFont="true" applyFill="true" applyBorder="true" applyAlignment="true">
      <alignment horizontal="right"/>
    </xf>
    <xf numFmtId="183" fontId="4" fillId="0" borderId="4" xfId="0" applyNumberFormat="true" applyFont="true" applyFill="true" applyBorder="true" applyAlignment="true">
      <alignment horizontal="right"/>
    </xf>
    <xf numFmtId="183" fontId="7" fillId="0" borderId="0" xfId="0" applyNumberFormat="true" applyFont="true" applyFill="true" applyBorder="true" applyAlignment="true">
      <alignment horizontal="right"/>
    </xf>
    <xf numFmtId="178" fontId="6" fillId="0" borderId="18" xfId="0" applyNumberFormat="true" applyFont="true" applyFill="true" applyBorder="true" applyAlignment="true">
      <alignment horizontal="right"/>
    </xf>
    <xf numFmtId="178" fontId="4" fillId="0" borderId="18" xfId="0" applyNumberFormat="true" applyFont="true" applyFill="true" applyBorder="true" applyAlignment="true">
      <alignment horizontal="right" vertical="center"/>
    </xf>
    <xf numFmtId="178" fontId="21" fillId="0" borderId="14" xfId="0" applyNumberFormat="true" applyFont="true" applyFill="true" applyBorder="true" applyAlignment="true"/>
    <xf numFmtId="178" fontId="4" fillId="0" borderId="2" xfId="0" applyNumberFormat="true" applyFont="true" applyFill="true" applyBorder="true" applyAlignment="true">
      <alignment horizontal="right"/>
    </xf>
    <xf numFmtId="179" fontId="8" fillId="0" borderId="0" xfId="0" applyNumberFormat="true" applyFont="true" applyFill="true" applyBorder="true" applyAlignment="true"/>
    <xf numFmtId="0" fontId="24" fillId="0" borderId="0" xfId="0" applyFont="true" applyFill="true" applyBorder="true" applyAlignment="true"/>
    <xf numFmtId="0" fontId="9" fillId="0" borderId="16" xfId="0" applyFont="true" applyFill="true" applyBorder="true" applyAlignment="true">
      <alignment horizontal="center" vertical="center"/>
    </xf>
    <xf numFmtId="0" fontId="9" fillId="0" borderId="19" xfId="0" applyFont="true" applyFill="true" applyBorder="true" applyAlignment="true">
      <alignment horizontal="center" vertical="center"/>
    </xf>
    <xf numFmtId="0" fontId="25" fillId="0" borderId="19" xfId="0" applyFont="true" applyFill="true" applyBorder="true" applyAlignment="true">
      <alignment horizontal="center" vertical="center"/>
    </xf>
    <xf numFmtId="0" fontId="22" fillId="0" borderId="1" xfId="0" applyFont="true" applyFill="true" applyBorder="true" applyAlignment="true">
      <alignment horizontal="center" vertical="center"/>
    </xf>
    <xf numFmtId="181" fontId="22" fillId="0" borderId="2" xfId="0" applyNumberFormat="true" applyFont="true" applyFill="true" applyBorder="true" applyAlignment="true">
      <alignment horizontal="center" vertical="center"/>
    </xf>
    <xf numFmtId="0" fontId="22" fillId="0" borderId="2" xfId="0" applyFont="true" applyFill="true" applyBorder="true" applyAlignment="true">
      <alignment horizontal="center" vertical="center" wrapText="true"/>
    </xf>
    <xf numFmtId="179" fontId="26" fillId="0" borderId="2" xfId="0" applyNumberFormat="true" applyFont="true" applyFill="true" applyBorder="true" applyAlignment="true">
      <alignment horizontal="center" vertical="center" wrapText="true"/>
    </xf>
    <xf numFmtId="0" fontId="22" fillId="0" borderId="1" xfId="0" applyFont="true" applyFill="true" applyBorder="true" applyAlignment="true">
      <alignment horizontal="left"/>
    </xf>
    <xf numFmtId="180" fontId="22" fillId="0" borderId="2" xfId="0" applyNumberFormat="true" applyFont="true" applyFill="true" applyBorder="true" applyAlignment="true">
      <alignment horizontal="center"/>
    </xf>
    <xf numFmtId="183" fontId="4" fillId="0" borderId="2" xfId="0" applyNumberFormat="true" applyFont="true" applyFill="true" applyBorder="true" applyAlignment="true">
      <alignment horizontal="right"/>
    </xf>
    <xf numFmtId="183" fontId="18" fillId="0" borderId="2" xfId="0" applyNumberFormat="true" applyFont="true" applyFill="true" applyBorder="true" applyAlignment="true">
      <alignment horizontal="right"/>
    </xf>
    <xf numFmtId="0" fontId="8" fillId="0" borderId="1" xfId="0" applyFont="true" applyFill="true" applyBorder="true" applyAlignment="true">
      <alignment horizontal="left"/>
    </xf>
    <xf numFmtId="180" fontId="8" fillId="0" borderId="2" xfId="0" applyNumberFormat="true" applyFont="true" applyFill="true" applyBorder="true" applyAlignment="true">
      <alignment horizontal="center"/>
    </xf>
    <xf numFmtId="180" fontId="20" fillId="0" borderId="2" xfId="0" applyNumberFormat="true" applyFont="true" applyFill="true" applyBorder="true" applyAlignment="true">
      <alignment horizontal="right" vertical="center"/>
    </xf>
    <xf numFmtId="183" fontId="22" fillId="0" borderId="2" xfId="0" applyNumberFormat="true" applyFont="true" applyFill="true" applyBorder="true" applyAlignment="true">
      <alignment horizontal="center"/>
    </xf>
    <xf numFmtId="180" fontId="8" fillId="0" borderId="2" xfId="0" applyNumberFormat="true" applyFont="true" applyFill="true" applyBorder="true" applyAlignment="true">
      <alignment horizontal="center" vertical="center"/>
    </xf>
    <xf numFmtId="183" fontId="18" fillId="0" borderId="2" xfId="0" applyNumberFormat="true" applyFont="true" applyFill="true" applyBorder="true" applyAlignment="true">
      <alignment horizontal="right"/>
    </xf>
    <xf numFmtId="183" fontId="8" fillId="0" borderId="2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/>
    </xf>
    <xf numFmtId="0" fontId="18" fillId="0" borderId="1" xfId="0" applyFont="true" applyFill="true" applyBorder="true" applyAlignment="true">
      <alignment horizontal="left"/>
    </xf>
    <xf numFmtId="183" fontId="18" fillId="0" borderId="2" xfId="0" applyNumberFormat="true" applyFont="true" applyFill="true" applyBorder="true" applyAlignment="true">
      <alignment horizontal="center" vertical="center"/>
    </xf>
    <xf numFmtId="0" fontId="9" fillId="0" borderId="20" xfId="0" applyFont="true" applyFill="true" applyBorder="true" applyAlignment="true">
      <alignment horizontal="center" vertical="center"/>
    </xf>
    <xf numFmtId="0" fontId="22" fillId="0" borderId="3" xfId="0" applyFont="true" applyFill="true" applyBorder="true" applyAlignment="true">
      <alignment horizontal="center" vertical="center" wrapText="true"/>
    </xf>
    <xf numFmtId="183" fontId="4" fillId="0" borderId="0" xfId="0" applyNumberFormat="true" applyFont="true" applyFill="true" applyBorder="true" applyAlignment="true">
      <alignment horizontal="right"/>
    </xf>
    <xf numFmtId="181" fontId="8" fillId="0" borderId="0" xfId="0" applyNumberFormat="true" applyFont="true" applyFill="true" applyBorder="true" applyAlignment="true"/>
    <xf numFmtId="0" fontId="22" fillId="0" borderId="0" xfId="0" applyFont="true" applyFill="true" applyBorder="true" applyAlignment="true"/>
    <xf numFmtId="0" fontId="8" fillId="0" borderId="0" xfId="0" applyFont="true" applyFill="true" applyBorder="true" applyAlignment="true">
      <alignment horizontal="right"/>
    </xf>
    <xf numFmtId="0" fontId="27" fillId="0" borderId="0" xfId="0" applyFont="true" applyFill="true" applyBorder="true" applyAlignment="true">
      <alignment horizontal="center" vertical="center"/>
    </xf>
    <xf numFmtId="179" fontId="22" fillId="0" borderId="3" xfId="0" applyNumberFormat="true" applyFont="true" applyFill="true" applyBorder="true" applyAlignment="true">
      <alignment horizontal="center" vertical="center" wrapText="true"/>
    </xf>
    <xf numFmtId="183" fontId="26" fillId="0" borderId="2" xfId="0" applyNumberFormat="true" applyFont="true" applyFill="true" applyBorder="true" applyAlignment="true">
      <alignment horizontal="right"/>
    </xf>
    <xf numFmtId="183" fontId="22" fillId="0" borderId="3" xfId="0" applyNumberFormat="true" applyFont="true" applyFill="true" applyBorder="true" applyAlignment="true">
      <alignment horizontal="right"/>
    </xf>
    <xf numFmtId="183" fontId="4" fillId="0" borderId="2" xfId="0" applyNumberFormat="true" applyFont="true" applyFill="true" applyBorder="true" applyAlignment="true" applyProtection="true">
      <alignment horizontal="right"/>
    </xf>
    <xf numFmtId="0" fontId="22" fillId="0" borderId="2" xfId="0" applyFont="true" applyFill="true" applyBorder="true" applyAlignment="true"/>
    <xf numFmtId="183" fontId="8" fillId="0" borderId="2" xfId="0" applyNumberFormat="true" applyFont="true" applyFill="true" applyBorder="true" applyAlignment="true"/>
    <xf numFmtId="183" fontId="7" fillId="0" borderId="2" xfId="0" applyNumberFormat="true" applyFont="true" applyFill="true" applyBorder="true" applyAlignment="true">
      <alignment horizontal="right"/>
    </xf>
    <xf numFmtId="183" fontId="22" fillId="0" borderId="2" xfId="0" applyNumberFormat="true" applyFont="true" applyFill="true" applyBorder="true" applyAlignment="true"/>
    <xf numFmtId="0" fontId="8" fillId="0" borderId="0" xfId="0" applyFont="true" applyFill="true" applyBorder="true" applyAlignment="true"/>
    <xf numFmtId="183" fontId="22" fillId="0" borderId="0" xfId="0" applyNumberFormat="true" applyFont="true" applyFill="true" applyBorder="true" applyAlignment="true"/>
    <xf numFmtId="0" fontId="0" fillId="0" borderId="0" xfId="0" applyFill="true" applyAlignment="true"/>
    <xf numFmtId="0" fontId="5" fillId="0" borderId="0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right"/>
    </xf>
    <xf numFmtId="0" fontId="0" fillId="0" borderId="1" xfId="0" applyFont="true" applyFill="true" applyBorder="true" applyAlignment="true">
      <alignment horizontal="center" vertical="center"/>
    </xf>
    <xf numFmtId="58" fontId="0" fillId="0" borderId="2" xfId="0" applyNumberFormat="true" applyFill="true" applyBorder="true" applyAlignment="true">
      <alignment horizontal="center" vertical="center"/>
    </xf>
    <xf numFmtId="179" fontId="0" fillId="0" borderId="3" xfId="0" applyNumberFormat="true" applyFont="true" applyFill="true" applyBorder="true" applyAlignment="true">
      <alignment horizontal="center" vertical="center"/>
    </xf>
    <xf numFmtId="0" fontId="28" fillId="0" borderId="1" xfId="0" applyFont="true" applyFill="true" applyBorder="true" applyAlignment="true"/>
    <xf numFmtId="0" fontId="28" fillId="0" borderId="2" xfId="0" applyFont="true" applyFill="true" applyBorder="true" applyAlignment="true">
      <alignment horizontal="center"/>
    </xf>
    <xf numFmtId="49" fontId="28" fillId="0" borderId="3" xfId="0" applyNumberFormat="true" applyFont="true" applyFill="true" applyBorder="true" applyAlignment="true">
      <alignment horizontal="center"/>
    </xf>
    <xf numFmtId="0" fontId="6" fillId="0" borderId="1" xfId="0" applyFont="true" applyFill="true" applyBorder="true" applyAlignment="true"/>
    <xf numFmtId="180" fontId="6" fillId="0" borderId="2" xfId="0" applyNumberFormat="true" applyFont="true" applyFill="true" applyBorder="true" applyAlignment="true">
      <alignment horizontal="center"/>
    </xf>
    <xf numFmtId="49" fontId="6" fillId="0" borderId="3" xfId="0" applyNumberFormat="true" applyFont="true" applyFill="true" applyBorder="true" applyAlignment="true">
      <alignment horizontal="center"/>
    </xf>
    <xf numFmtId="176" fontId="7" fillId="0" borderId="2" xfId="0" applyNumberFormat="true" applyFont="true" applyFill="true" applyBorder="true" applyAlignment="true">
      <alignment horizontal="center"/>
    </xf>
    <xf numFmtId="183" fontId="28" fillId="0" borderId="3" xfId="0" applyNumberFormat="true" applyFont="true" applyFill="true" applyBorder="true" applyAlignment="true">
      <alignment horizontal="center"/>
    </xf>
    <xf numFmtId="176" fontId="0" fillId="0" borderId="2" xfId="0" applyNumberFormat="true" applyFont="true" applyFill="true" applyBorder="true" applyAlignment="true">
      <alignment horizontal="center"/>
    </xf>
    <xf numFmtId="183" fontId="6" fillId="0" borderId="3" xfId="0" applyNumberFormat="true" applyFont="true" applyFill="true" applyBorder="true" applyAlignment="true">
      <alignment horizontal="center"/>
    </xf>
    <xf numFmtId="0" fontId="6" fillId="0" borderId="5" xfId="0" applyFont="true" applyFill="true" applyBorder="true" applyAlignment="true">
      <alignment vertical="center" wrapText="true"/>
    </xf>
    <xf numFmtId="180" fontId="0" fillId="0" borderId="2" xfId="0" applyNumberFormat="true" applyFont="true" applyBorder="true" applyAlignment="true">
      <alignment vertical="center"/>
    </xf>
    <xf numFmtId="181" fontId="0" fillId="0" borderId="3" xfId="0" applyNumberFormat="true" applyBorder="true" applyAlignment="true">
      <alignment horizontal="right" vertical="center"/>
    </xf>
    <xf numFmtId="0" fontId="0" fillId="0" borderId="2" xfId="0" applyBorder="true" applyAlignment="true">
      <alignment vertical="center"/>
    </xf>
    <xf numFmtId="180" fontId="0" fillId="0" borderId="2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80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zoomScale="90" zoomScaleNormal="90" workbookViewId="0">
      <selection activeCell="J17" sqref="J17"/>
    </sheetView>
  </sheetViews>
  <sheetFormatPr defaultColWidth="9" defaultRowHeight="13.5" outlineLevelCol="4"/>
  <cols>
    <col min="1" max="1" width="43.1238095238095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12" t="s">
        <v>0</v>
      </c>
      <c r="B1" s="12"/>
      <c r="C1" s="12"/>
    </row>
    <row r="2" spans="3:3">
      <c r="C2" t="s">
        <v>1</v>
      </c>
    </row>
    <row r="3" ht="26.25" customHeight="true" spans="1:3">
      <c r="A3" s="3" t="s">
        <v>2</v>
      </c>
      <c r="B3" s="14" t="s">
        <v>3</v>
      </c>
      <c r="C3" s="15" t="s">
        <v>4</v>
      </c>
    </row>
    <row r="4" ht="21" customHeight="true" spans="1:5">
      <c r="A4" s="6" t="s">
        <v>0</v>
      </c>
      <c r="B4" s="246">
        <f>B9+B13+B17+B21+B25</f>
        <v>779754</v>
      </c>
      <c r="C4" s="247">
        <v>0.6</v>
      </c>
      <c r="D4">
        <f>B9+B13+B17+B21+B25</f>
        <v>779754</v>
      </c>
      <c r="E4" s="252"/>
    </row>
    <row r="5" ht="21" customHeight="true" spans="1:5">
      <c r="A5" s="28" t="s">
        <v>5</v>
      </c>
      <c r="B5" s="246">
        <f t="shared" ref="B5:B7" si="0">B10+B14+B18+B22+B26</f>
        <v>48938</v>
      </c>
      <c r="C5" s="247">
        <v>4.2</v>
      </c>
      <c r="D5">
        <f t="shared" ref="D5:D7" si="1">B10+B14+B18+B22+B26</f>
        <v>48938</v>
      </c>
      <c r="E5" s="252"/>
    </row>
    <row r="6" ht="21" customHeight="true" spans="1:5">
      <c r="A6" s="6" t="s">
        <v>6</v>
      </c>
      <c r="B6" s="246">
        <f t="shared" si="0"/>
        <v>492843</v>
      </c>
      <c r="C6" s="247">
        <v>0.8</v>
      </c>
      <c r="D6">
        <f t="shared" si="1"/>
        <v>492843</v>
      </c>
      <c r="E6" s="252"/>
    </row>
    <row r="7" ht="21" customHeight="true" spans="1:5">
      <c r="A7" s="6" t="s">
        <v>7</v>
      </c>
      <c r="B7" s="246">
        <f t="shared" si="0"/>
        <v>237973</v>
      </c>
      <c r="C7" s="24">
        <v>-0.6</v>
      </c>
      <c r="D7">
        <f t="shared" si="1"/>
        <v>237973</v>
      </c>
      <c r="E7" s="252"/>
    </row>
    <row r="8" ht="21" customHeight="true" spans="1:3">
      <c r="A8" s="6" t="s">
        <v>8</v>
      </c>
      <c r="B8" s="248"/>
      <c r="C8" s="24"/>
    </row>
    <row r="9" ht="21" customHeight="true" spans="1:3">
      <c r="A9" s="6" t="s">
        <v>9</v>
      </c>
      <c r="B9" s="248">
        <f>B10+B11+B12</f>
        <v>493994</v>
      </c>
      <c r="C9" s="24">
        <v>1</v>
      </c>
    </row>
    <row r="10" ht="21" customHeight="true" spans="1:3">
      <c r="A10" s="28" t="s">
        <v>10</v>
      </c>
      <c r="B10" s="248">
        <v>18235</v>
      </c>
      <c r="C10" s="24">
        <v>4.3</v>
      </c>
    </row>
    <row r="11" ht="21" customHeight="true" spans="1:3">
      <c r="A11" s="6" t="s">
        <v>11</v>
      </c>
      <c r="B11" s="248">
        <v>352585</v>
      </c>
      <c r="C11" s="24">
        <v>1.5</v>
      </c>
    </row>
    <row r="12" ht="21" customHeight="true" spans="1:3">
      <c r="A12" s="6" t="s">
        <v>12</v>
      </c>
      <c r="B12" s="248">
        <v>123174</v>
      </c>
      <c r="C12" s="24">
        <v>-0.7</v>
      </c>
    </row>
    <row r="13" ht="21" customHeight="true" spans="1:3">
      <c r="A13" s="6" t="s">
        <v>13</v>
      </c>
      <c r="B13" s="249">
        <f>B14+B15+B16</f>
        <v>38251</v>
      </c>
      <c r="C13" s="24">
        <v>6.8</v>
      </c>
    </row>
    <row r="14" ht="21" customHeight="true" spans="1:3">
      <c r="A14" s="28" t="s">
        <v>10</v>
      </c>
      <c r="B14" s="248">
        <v>3804</v>
      </c>
      <c r="C14" s="24">
        <v>4.5</v>
      </c>
    </row>
    <row r="15" ht="21" customHeight="true" spans="1:3">
      <c r="A15" s="6" t="s">
        <v>11</v>
      </c>
      <c r="B15" s="249">
        <v>11719</v>
      </c>
      <c r="C15" s="24">
        <v>26.7</v>
      </c>
    </row>
    <row r="16" ht="21" customHeight="true" spans="1:3">
      <c r="A16" s="6" t="s">
        <v>12</v>
      </c>
      <c r="B16" s="248">
        <v>22728</v>
      </c>
      <c r="C16" s="24">
        <v>-0.5</v>
      </c>
    </row>
    <row r="17" ht="21" customHeight="true" spans="1:3">
      <c r="A17" s="6" t="s">
        <v>14</v>
      </c>
      <c r="B17" s="248">
        <f>B18+B19+B20</f>
        <v>141710</v>
      </c>
      <c r="C17" s="24">
        <v>-0.7</v>
      </c>
    </row>
    <row r="18" ht="21" customHeight="true" spans="1:3">
      <c r="A18" s="28" t="s">
        <v>10</v>
      </c>
      <c r="B18" s="248">
        <v>9299</v>
      </c>
      <c r="C18" s="24">
        <v>4.4</v>
      </c>
    </row>
    <row r="19" ht="21" customHeight="true" spans="1:3">
      <c r="A19" s="6" t="s">
        <v>11</v>
      </c>
      <c r="B19" s="248">
        <v>93279</v>
      </c>
      <c r="C19" s="8">
        <v>-1.8</v>
      </c>
    </row>
    <row r="20" ht="21" customHeight="true" spans="1:3">
      <c r="A20" s="6" t="s">
        <v>12</v>
      </c>
      <c r="B20" s="248">
        <v>39132</v>
      </c>
      <c r="C20" s="8">
        <v>0.3</v>
      </c>
    </row>
    <row r="21" ht="21" customHeight="true" spans="1:3">
      <c r="A21" s="6" t="s">
        <v>15</v>
      </c>
      <c r="B21" s="249">
        <f>B22+B23+B24</f>
        <v>54321</v>
      </c>
      <c r="C21" s="8">
        <v>-4.2</v>
      </c>
    </row>
    <row r="22" ht="21" customHeight="true" spans="1:3">
      <c r="A22" s="28" t="s">
        <v>10</v>
      </c>
      <c r="B22" s="249">
        <v>2167</v>
      </c>
      <c r="C22" s="8">
        <v>3.9</v>
      </c>
    </row>
    <row r="23" ht="21" customHeight="true" spans="1:3">
      <c r="A23" s="6" t="s">
        <v>11</v>
      </c>
      <c r="B23" s="248">
        <v>21985</v>
      </c>
      <c r="C23" s="8">
        <v>-14.5</v>
      </c>
    </row>
    <row r="24" ht="21" customHeight="true" spans="1:3">
      <c r="A24" s="6" t="s">
        <v>12</v>
      </c>
      <c r="B24" s="248">
        <v>30169</v>
      </c>
      <c r="C24" s="8">
        <v>3.3</v>
      </c>
    </row>
    <row r="25" ht="21" customHeight="true" spans="1:3">
      <c r="A25" s="6" t="s">
        <v>16</v>
      </c>
      <c r="B25" s="249">
        <f>B26+B27+B28</f>
        <v>51478</v>
      </c>
      <c r="C25" s="24">
        <v>0.8</v>
      </c>
    </row>
    <row r="26" ht="21" customHeight="true" spans="1:3">
      <c r="A26" s="28" t="s">
        <v>10</v>
      </c>
      <c r="B26" s="248">
        <v>15433</v>
      </c>
      <c r="C26" s="8">
        <v>4</v>
      </c>
    </row>
    <row r="27" ht="21" customHeight="true" spans="1:3">
      <c r="A27" s="6" t="s">
        <v>11</v>
      </c>
      <c r="B27" s="248">
        <v>13275</v>
      </c>
      <c r="C27" s="8">
        <v>10.8</v>
      </c>
    </row>
    <row r="28" ht="21" customHeight="true" spans="1:3">
      <c r="A28" s="6" t="s">
        <v>12</v>
      </c>
      <c r="B28" s="248">
        <v>22770</v>
      </c>
      <c r="C28" s="8">
        <v>-5.9</v>
      </c>
    </row>
    <row r="29" spans="1:3">
      <c r="A29" s="250" t="s">
        <v>17</v>
      </c>
      <c r="B29" s="251"/>
      <c r="C29" s="251"/>
    </row>
  </sheetData>
  <mergeCells count="2">
    <mergeCell ref="A1:C1"/>
    <mergeCell ref="A29:C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I7" sqref="I7"/>
    </sheetView>
  </sheetViews>
  <sheetFormatPr defaultColWidth="11.7142857142857" defaultRowHeight="31.5" customHeight="true" outlineLevelCol="6"/>
  <cols>
    <col min="1" max="1" width="24.7142857142857" style="31" customWidth="true"/>
    <col min="2" max="3" width="22.1428571428571" style="32" customWidth="true"/>
    <col min="4" max="4" width="22.1428571428571" style="53" customWidth="true"/>
    <col min="5" max="16384" width="11.7142857142857" style="31"/>
  </cols>
  <sheetData>
    <row r="1" customHeight="true" spans="1:4">
      <c r="A1" s="55" t="s">
        <v>174</v>
      </c>
      <c r="B1" s="55"/>
      <c r="C1" s="55"/>
      <c r="D1" s="55"/>
    </row>
    <row r="2" customHeight="true" spans="4:4">
      <c r="D2" s="56" t="s">
        <v>1</v>
      </c>
    </row>
    <row r="3" customHeight="true" spans="1:4">
      <c r="A3" s="57"/>
      <c r="B3" s="58" t="s">
        <v>175</v>
      </c>
      <c r="C3" s="59" t="s">
        <v>161</v>
      </c>
      <c r="D3" s="60" t="s">
        <v>4</v>
      </c>
    </row>
    <row r="4" customHeight="true" spans="1:4">
      <c r="A4" s="61" t="s">
        <v>176</v>
      </c>
      <c r="B4" s="62">
        <v>1974.8</v>
      </c>
      <c r="C4" s="62">
        <v>2287.8</v>
      </c>
      <c r="D4" s="63">
        <f t="shared" ref="D4:D8" si="0">B4/C4*100-100</f>
        <v>-13.6812658449165</v>
      </c>
    </row>
    <row r="5" customHeight="true" spans="1:4">
      <c r="A5" s="57" t="s">
        <v>163</v>
      </c>
      <c r="B5" s="64"/>
      <c r="C5" s="64"/>
      <c r="D5" s="63"/>
    </row>
    <row r="6" customHeight="true" spans="1:7">
      <c r="A6" s="57" t="s">
        <v>177</v>
      </c>
      <c r="B6" s="64">
        <v>1159.7</v>
      </c>
      <c r="C6" s="64">
        <v>1825.9</v>
      </c>
      <c r="D6" s="63">
        <f t="shared" si="0"/>
        <v>-36.4861164357303</v>
      </c>
      <c r="F6" s="68"/>
      <c r="G6" s="68"/>
    </row>
    <row r="7" customHeight="true" spans="1:4">
      <c r="A7" s="57" t="s">
        <v>178</v>
      </c>
      <c r="B7" s="64">
        <v>733.4</v>
      </c>
      <c r="C7" s="64">
        <v>1284.7</v>
      </c>
      <c r="D7" s="63">
        <f t="shared" si="0"/>
        <v>-42.912742274461</v>
      </c>
    </row>
    <row r="8" customHeight="true" spans="1:4">
      <c r="A8" s="57" t="s">
        <v>179</v>
      </c>
      <c r="B8" s="64">
        <v>421.8</v>
      </c>
      <c r="C8" s="64">
        <v>506.5</v>
      </c>
      <c r="D8" s="63">
        <f t="shared" si="0"/>
        <v>-16.7226061204343</v>
      </c>
    </row>
    <row r="9" customHeight="true" spans="1:4">
      <c r="A9" s="57" t="s">
        <v>180</v>
      </c>
      <c r="B9" s="64" t="s">
        <v>101</v>
      </c>
      <c r="C9" s="64" t="s">
        <v>101</v>
      </c>
      <c r="D9" s="65" t="s">
        <v>101</v>
      </c>
    </row>
    <row r="10" customHeight="true" spans="1:4">
      <c r="A10" s="57" t="s">
        <v>181</v>
      </c>
      <c r="B10" s="64">
        <v>4.5</v>
      </c>
      <c r="C10" s="64">
        <v>34.7</v>
      </c>
      <c r="D10" s="63">
        <f t="shared" ref="D10:D13" si="1">B10/C10*100-100</f>
        <v>-87.0317002881844</v>
      </c>
    </row>
    <row r="11" customHeight="true" spans="1:4">
      <c r="A11" s="57" t="s">
        <v>182</v>
      </c>
      <c r="B11" s="64">
        <v>815.1</v>
      </c>
      <c r="C11" s="64">
        <v>461.9</v>
      </c>
      <c r="D11" s="63">
        <f t="shared" si="1"/>
        <v>76.4667676986361</v>
      </c>
    </row>
    <row r="12" customHeight="true" spans="1:4">
      <c r="A12" s="57" t="s">
        <v>166</v>
      </c>
      <c r="B12" s="64"/>
      <c r="C12" s="64"/>
      <c r="D12" s="63"/>
    </row>
    <row r="13" customHeight="true" spans="1:4">
      <c r="A13" s="57" t="s">
        <v>167</v>
      </c>
      <c r="B13" s="64">
        <v>1214.1</v>
      </c>
      <c r="C13" s="64">
        <v>1059.8</v>
      </c>
      <c r="D13" s="63">
        <f t="shared" si="1"/>
        <v>14.5593508209096</v>
      </c>
    </row>
    <row r="14" customHeight="true" spans="1:4">
      <c r="A14" s="57" t="s">
        <v>168</v>
      </c>
      <c r="B14" s="64" t="s">
        <v>101</v>
      </c>
      <c r="C14" s="64" t="s">
        <v>101</v>
      </c>
      <c r="D14" s="63" t="s">
        <v>101</v>
      </c>
    </row>
    <row r="15" customHeight="true" spans="1:4">
      <c r="A15" s="57" t="s">
        <v>169</v>
      </c>
      <c r="B15" s="64">
        <v>760.7</v>
      </c>
      <c r="C15" s="64">
        <v>1228</v>
      </c>
      <c r="D15" s="63">
        <f>B15/C15*100-100</f>
        <v>-38.0537459283388</v>
      </c>
    </row>
    <row r="16" customHeight="true" spans="1:4">
      <c r="A16" s="57" t="s">
        <v>170</v>
      </c>
      <c r="B16" s="64" t="s">
        <v>101</v>
      </c>
      <c r="C16" s="64" t="s">
        <v>101</v>
      </c>
      <c r="D16" s="63" t="s">
        <v>101</v>
      </c>
    </row>
    <row r="17" customHeight="true" spans="1:4">
      <c r="A17" s="57" t="s">
        <v>171</v>
      </c>
      <c r="B17" s="64" t="s">
        <v>101</v>
      </c>
      <c r="C17" s="64" t="s">
        <v>101</v>
      </c>
      <c r="D17" s="63" t="s">
        <v>101</v>
      </c>
    </row>
    <row r="18" s="54" customFormat="true" customHeight="true" spans="1:4">
      <c r="A18" s="54" t="s">
        <v>173</v>
      </c>
      <c r="B18" s="66"/>
      <c r="C18" s="66"/>
      <c r="D18" s="67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opLeftCell="A3" workbookViewId="0">
      <selection activeCell="I10" sqref="I10"/>
    </sheetView>
  </sheetViews>
  <sheetFormatPr defaultColWidth="11.7142857142857" defaultRowHeight="15.75"/>
  <cols>
    <col min="1" max="1" width="36.5714285714286" style="31" customWidth="true"/>
    <col min="2" max="2" width="17.8571428571429" style="31" customWidth="true"/>
    <col min="3" max="3" width="17.8571428571429" style="32" customWidth="true"/>
    <col min="4" max="4" width="17.8571428571429" style="31" customWidth="true"/>
    <col min="5" max="9" width="11.7142857142857" style="31"/>
    <col min="10" max="10" width="12.8571428571429" style="31" customWidth="true"/>
    <col min="11" max="16384" width="11.7142857142857" style="31"/>
  </cols>
  <sheetData>
    <row r="1" ht="21" spans="1:4">
      <c r="A1" s="33" t="s">
        <v>183</v>
      </c>
      <c r="B1" s="33"/>
      <c r="C1" s="33"/>
      <c r="D1" s="33"/>
    </row>
    <row r="2" spans="1:4">
      <c r="A2" s="34" t="s">
        <v>184</v>
      </c>
      <c r="B2" s="34"/>
      <c r="C2" s="34"/>
      <c r="D2" s="34"/>
    </row>
    <row r="3" ht="13.5" spans="1:4">
      <c r="A3" s="35" t="s">
        <v>2</v>
      </c>
      <c r="B3" s="36" t="s">
        <v>3</v>
      </c>
      <c r="C3" s="37" t="s">
        <v>161</v>
      </c>
      <c r="D3" s="38" t="s">
        <v>4</v>
      </c>
    </row>
    <row r="4" ht="17.25" customHeight="true" spans="1:4">
      <c r="A4" s="35"/>
      <c r="B4" s="39"/>
      <c r="C4" s="40"/>
      <c r="D4" s="38"/>
    </row>
    <row r="5" ht="22.5" customHeight="true" spans="1:4">
      <c r="A5" s="41" t="s">
        <v>183</v>
      </c>
      <c r="B5" s="42">
        <v>158622.51</v>
      </c>
      <c r="C5" s="43">
        <v>157545.77</v>
      </c>
      <c r="D5" s="44">
        <f t="shared" ref="D5:D8" si="0">B5/C5*100-100</f>
        <v>0.683445832915751</v>
      </c>
    </row>
    <row r="6" ht="22.5" customHeight="true" spans="1:4">
      <c r="A6" s="41" t="s">
        <v>185</v>
      </c>
      <c r="B6" s="45"/>
      <c r="C6" s="46"/>
      <c r="D6" s="44"/>
    </row>
    <row r="7" ht="22.5" customHeight="true" spans="1:4">
      <c r="A7" s="41" t="s">
        <v>186</v>
      </c>
      <c r="B7" s="47">
        <v>103025.320245</v>
      </c>
      <c r="C7" s="47">
        <v>102404.7505</v>
      </c>
      <c r="D7" s="44">
        <f t="shared" si="0"/>
        <v>0.605997028428874</v>
      </c>
    </row>
    <row r="8" ht="22.5" customHeight="true" spans="1:4">
      <c r="A8" s="41" t="s">
        <v>187</v>
      </c>
      <c r="B8" s="47">
        <v>55597.189755</v>
      </c>
      <c r="C8" s="47">
        <v>55141.0195</v>
      </c>
      <c r="D8" s="44">
        <f t="shared" si="0"/>
        <v>0.827279326962781</v>
      </c>
    </row>
    <row r="9" ht="22.5" customHeight="true" spans="1:4">
      <c r="A9" s="41" t="s">
        <v>188</v>
      </c>
      <c r="B9" s="45"/>
      <c r="C9" s="46"/>
      <c r="D9" s="44"/>
    </row>
    <row r="10" ht="22.5" customHeight="true" spans="1:8">
      <c r="A10" s="41" t="s">
        <v>189</v>
      </c>
      <c r="B10" s="42">
        <v>53106.5</v>
      </c>
      <c r="C10" s="43">
        <v>49145.57</v>
      </c>
      <c r="D10" s="44">
        <f t="shared" ref="D10:D21" si="1">B10/C10*100-100</f>
        <v>8.05958705942366</v>
      </c>
      <c r="E10" s="53"/>
      <c r="F10" s="53"/>
      <c r="H10" s="53"/>
    </row>
    <row r="11" ht="22.5" customHeight="true" spans="1:6">
      <c r="A11" s="41" t="s">
        <v>190</v>
      </c>
      <c r="B11" s="42">
        <v>27421.3</v>
      </c>
      <c r="C11" s="43">
        <v>22131.3</v>
      </c>
      <c r="D11" s="44">
        <f t="shared" si="1"/>
        <v>23.9027982992414</v>
      </c>
      <c r="E11" s="53"/>
      <c r="F11" s="53"/>
    </row>
    <row r="12" ht="22.5" customHeight="true" spans="1:10">
      <c r="A12" s="41" t="s">
        <v>191</v>
      </c>
      <c r="B12" s="42">
        <v>25685.1565</v>
      </c>
      <c r="C12" s="43">
        <v>27014.27</v>
      </c>
      <c r="D12" s="44">
        <f t="shared" si="1"/>
        <v>-4.92004225914674</v>
      </c>
      <c r="E12" s="53"/>
      <c r="F12" s="53"/>
      <c r="G12" s="53"/>
      <c r="H12" s="53"/>
      <c r="J12" s="53"/>
    </row>
    <row r="13" ht="22.5" customHeight="true" spans="1:10">
      <c r="A13" s="41" t="s">
        <v>192</v>
      </c>
      <c r="B13" s="48">
        <v>85387.5</v>
      </c>
      <c r="C13" s="48">
        <v>85366.9</v>
      </c>
      <c r="D13" s="44">
        <f t="shared" si="1"/>
        <v>0.0241311327926894</v>
      </c>
      <c r="G13" s="53"/>
      <c r="H13" s="53"/>
      <c r="J13" s="53"/>
    </row>
    <row r="14" ht="22.5" customHeight="true" spans="1:10">
      <c r="A14" s="41" t="s">
        <v>190</v>
      </c>
      <c r="B14" s="48">
        <v>11266.8</v>
      </c>
      <c r="C14" s="43">
        <v>11316.4</v>
      </c>
      <c r="D14" s="44">
        <f t="shared" si="1"/>
        <v>-0.438301933477078</v>
      </c>
      <c r="G14" s="53"/>
      <c r="H14" s="53"/>
      <c r="J14" s="53"/>
    </row>
    <row r="15" ht="22.5" customHeight="true" spans="1:10">
      <c r="A15" s="41" t="s">
        <v>191</v>
      </c>
      <c r="B15" s="48">
        <v>74120.7</v>
      </c>
      <c r="C15" s="43">
        <v>74050.5</v>
      </c>
      <c r="D15" s="44">
        <f t="shared" si="1"/>
        <v>0.0948001701541585</v>
      </c>
      <c r="G15" s="53"/>
      <c r="H15" s="53"/>
      <c r="J15" s="53"/>
    </row>
    <row r="16" ht="22.5" customHeight="true" spans="1:10">
      <c r="A16" s="41" t="s">
        <v>193</v>
      </c>
      <c r="B16" s="49">
        <v>1669.21</v>
      </c>
      <c r="C16" s="49">
        <v>1790.2</v>
      </c>
      <c r="D16" s="44">
        <f t="shared" si="1"/>
        <v>-6.75846274159311</v>
      </c>
      <c r="E16" s="53"/>
      <c r="F16" s="53"/>
      <c r="J16" s="53"/>
    </row>
    <row r="17" ht="22.5" customHeight="true" spans="1:4">
      <c r="A17" s="41" t="s">
        <v>190</v>
      </c>
      <c r="B17" s="49">
        <v>421.1</v>
      </c>
      <c r="C17" s="50">
        <v>476.4</v>
      </c>
      <c r="D17" s="44">
        <f t="shared" si="1"/>
        <v>-11.607892527288</v>
      </c>
    </row>
    <row r="18" ht="22.5" customHeight="true" spans="1:4">
      <c r="A18" s="41" t="s">
        <v>191</v>
      </c>
      <c r="B18" s="49">
        <v>1248.11</v>
      </c>
      <c r="C18" s="50">
        <v>1313.8</v>
      </c>
      <c r="D18" s="44">
        <f t="shared" si="1"/>
        <v>-5</v>
      </c>
    </row>
    <row r="19" ht="22.5" customHeight="true" spans="1:4">
      <c r="A19" s="41" t="s">
        <v>194</v>
      </c>
      <c r="B19" s="48">
        <v>18459.3</v>
      </c>
      <c r="C19" s="48">
        <v>21243.1</v>
      </c>
      <c r="D19" s="44">
        <f t="shared" si="1"/>
        <v>-13.1044903992355</v>
      </c>
    </row>
    <row r="20" ht="22.5" customHeight="true" spans="1:4">
      <c r="A20" s="41" t="s">
        <v>190</v>
      </c>
      <c r="B20" s="48">
        <v>771.5</v>
      </c>
      <c r="C20" s="43">
        <v>433.9</v>
      </c>
      <c r="D20" s="44">
        <f t="shared" si="1"/>
        <v>77.8059460705232</v>
      </c>
    </row>
    <row r="21" ht="22.5" customHeight="true" spans="1:4">
      <c r="A21" s="41" t="s">
        <v>191</v>
      </c>
      <c r="B21" s="48">
        <v>17687.8</v>
      </c>
      <c r="C21" s="43">
        <v>20809.2</v>
      </c>
      <c r="D21" s="44">
        <f t="shared" si="1"/>
        <v>-15.0000961113354</v>
      </c>
    </row>
    <row r="22" ht="22.5" customHeight="true" spans="1:4">
      <c r="A22" s="41" t="s">
        <v>152</v>
      </c>
      <c r="B22" s="51"/>
      <c r="C22" s="50"/>
      <c r="D22" s="44"/>
    </row>
    <row r="23" ht="22.5" customHeight="true" spans="1:4">
      <c r="A23" s="41" t="s">
        <v>153</v>
      </c>
      <c r="B23" s="52">
        <v>80766.8</v>
      </c>
      <c r="C23" s="50">
        <v>80064</v>
      </c>
      <c r="D23" s="44">
        <f t="shared" ref="D23:D27" si="2">B23/C23*100-100</f>
        <v>0.877797761790575</v>
      </c>
    </row>
    <row r="24" ht="22.5" customHeight="true" spans="1:4">
      <c r="A24" s="41" t="s">
        <v>154</v>
      </c>
      <c r="B24" s="52">
        <v>9953.35151245219</v>
      </c>
      <c r="C24" s="50">
        <v>9923.58077014177</v>
      </c>
      <c r="D24" s="44">
        <f t="shared" si="2"/>
        <v>0.300000000000011</v>
      </c>
    </row>
    <row r="25" ht="22.5" customHeight="true" spans="1:4">
      <c r="A25" s="41" t="s">
        <v>155</v>
      </c>
      <c r="B25" s="52">
        <v>32289.0976368932</v>
      </c>
      <c r="C25" s="50">
        <v>32192.5200766632</v>
      </c>
      <c r="D25" s="44">
        <f t="shared" si="2"/>
        <v>0.299999999999983</v>
      </c>
    </row>
    <row r="26" ht="22.5" customHeight="true" spans="1:4">
      <c r="A26" s="41" t="s">
        <v>156</v>
      </c>
      <c r="B26" s="52">
        <v>11569.8198950069</v>
      </c>
      <c r="C26" s="50">
        <v>11489.3941360545</v>
      </c>
      <c r="D26" s="44">
        <f t="shared" si="2"/>
        <v>0.699999999999989</v>
      </c>
    </row>
    <row r="27" ht="22.5" customHeight="true" spans="1:4">
      <c r="A27" s="41" t="s">
        <v>157</v>
      </c>
      <c r="B27" s="52">
        <v>24043.4756725041</v>
      </c>
      <c r="C27" s="50">
        <v>23876.3412835194</v>
      </c>
      <c r="D27" s="44">
        <f t="shared" si="2"/>
        <v>0.699999999999989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7" workbookViewId="0">
      <selection activeCell="L10" sqref="L10"/>
    </sheetView>
  </sheetViews>
  <sheetFormatPr defaultColWidth="9" defaultRowHeight="13.5" outlineLevelCol="4"/>
  <cols>
    <col min="1" max="1" width="31.247619047619" customWidth="true"/>
    <col min="2" max="2" width="15.3714285714286" customWidth="true"/>
    <col min="3" max="3" width="14.3714285714286" customWidth="true"/>
    <col min="5" max="5" width="9" hidden="true" customWidth="true"/>
  </cols>
  <sheetData>
    <row r="1" ht="30" customHeight="true" spans="1:3">
      <c r="A1" s="1" t="s">
        <v>195</v>
      </c>
      <c r="B1" s="1"/>
      <c r="C1" s="1"/>
    </row>
    <row r="2" ht="21" customHeight="true" spans="2:3">
      <c r="B2" s="13" t="s">
        <v>1</v>
      </c>
      <c r="C2" s="13"/>
    </row>
    <row r="3" ht="31.5" customHeight="true" spans="1:3">
      <c r="A3" s="3" t="s">
        <v>2</v>
      </c>
      <c r="B3" s="14" t="s">
        <v>74</v>
      </c>
      <c r="C3" s="15" t="s">
        <v>4</v>
      </c>
    </row>
    <row r="4" ht="21" customHeight="true" spans="1:5">
      <c r="A4" s="6" t="s">
        <v>196</v>
      </c>
      <c r="B4" s="25">
        <v>88024</v>
      </c>
      <c r="C4" s="26">
        <v>-3.4</v>
      </c>
      <c r="E4">
        <v>91124</v>
      </c>
    </row>
    <row r="5" ht="21" customHeight="true" spans="1:3">
      <c r="A5" s="6" t="s">
        <v>197</v>
      </c>
      <c r="B5" s="25"/>
      <c r="C5" s="26"/>
    </row>
    <row r="6" ht="21" customHeight="true" spans="1:5">
      <c r="A6" s="6" t="s">
        <v>198</v>
      </c>
      <c r="B6" s="25">
        <v>63188</v>
      </c>
      <c r="C6" s="26">
        <v>137.566734340928</v>
      </c>
      <c r="E6">
        <v>26598</v>
      </c>
    </row>
    <row r="7" ht="21" customHeight="true" spans="1:5">
      <c r="A7" s="6" t="s">
        <v>199</v>
      </c>
      <c r="B7" s="25">
        <v>1726</v>
      </c>
      <c r="C7" s="26">
        <v>-95.7716805487506</v>
      </c>
      <c r="E7">
        <v>40820</v>
      </c>
    </row>
    <row r="8" ht="21" customHeight="true" spans="1:5">
      <c r="A8" s="6" t="s">
        <v>200</v>
      </c>
      <c r="B8" s="25">
        <v>4372</v>
      </c>
      <c r="C8" s="26">
        <v>402.528735632184</v>
      </c>
      <c r="E8">
        <v>870</v>
      </c>
    </row>
    <row r="9" ht="21" customHeight="true" spans="1:5">
      <c r="A9" s="6" t="s">
        <v>201</v>
      </c>
      <c r="B9" s="25">
        <v>11278</v>
      </c>
      <c r="C9" s="26">
        <v>-33.4356371362805</v>
      </c>
      <c r="E9">
        <v>16943</v>
      </c>
    </row>
    <row r="10" ht="21" customHeight="true" spans="1:5">
      <c r="A10" s="6" t="s">
        <v>202</v>
      </c>
      <c r="B10" s="25">
        <v>5324</v>
      </c>
      <c r="C10" s="26">
        <v>15.5632732797916</v>
      </c>
      <c r="E10">
        <v>4607</v>
      </c>
    </row>
    <row r="11" ht="21" customHeight="true" spans="1:5">
      <c r="A11" s="6" t="s">
        <v>203</v>
      </c>
      <c r="B11" s="25">
        <v>2136</v>
      </c>
      <c r="C11" s="26">
        <v>66.0964230171073</v>
      </c>
      <c r="E11">
        <v>1286</v>
      </c>
    </row>
    <row r="12" ht="21" customHeight="true" spans="1:3">
      <c r="A12" s="6" t="s">
        <v>204</v>
      </c>
      <c r="B12" s="25"/>
      <c r="C12" s="26"/>
    </row>
    <row r="13" ht="21" customHeight="true" spans="1:5">
      <c r="A13" s="6" t="s">
        <v>205</v>
      </c>
      <c r="B13" s="25">
        <v>69686</v>
      </c>
      <c r="C13" s="26">
        <v>-2.26093298549749</v>
      </c>
      <c r="E13">
        <v>71298</v>
      </c>
    </row>
    <row r="14" ht="21" customHeight="true" spans="1:3">
      <c r="A14" s="6" t="s">
        <v>206</v>
      </c>
      <c r="B14" s="25">
        <v>-11055</v>
      </c>
      <c r="C14" s="27" t="s">
        <v>101</v>
      </c>
    </row>
    <row r="15" ht="21" customHeight="true" spans="1:5">
      <c r="A15" s="28" t="s">
        <v>207</v>
      </c>
      <c r="B15" s="25">
        <v>11115</v>
      </c>
      <c r="C15" s="26">
        <v>67.49547920434</v>
      </c>
      <c r="E15">
        <v>6636</v>
      </c>
    </row>
    <row r="16" ht="21" customHeight="true" spans="1:5">
      <c r="A16" s="6" t="s">
        <v>208</v>
      </c>
      <c r="B16" s="25">
        <v>2161</v>
      </c>
      <c r="C16" s="26">
        <v>60.5497771173848</v>
      </c>
      <c r="E16">
        <v>1346</v>
      </c>
    </row>
    <row r="17" ht="21" customHeight="true" spans="1:5">
      <c r="A17" s="6" t="s">
        <v>209</v>
      </c>
      <c r="B17" s="25">
        <v>576</v>
      </c>
      <c r="C17" s="26">
        <v>-22.5806451612903</v>
      </c>
      <c r="E17">
        <v>744</v>
      </c>
    </row>
    <row r="18" ht="21" customHeight="true" spans="1:5">
      <c r="A18" s="6" t="s">
        <v>210</v>
      </c>
      <c r="B18" s="25">
        <v>2866</v>
      </c>
      <c r="C18" s="26">
        <v>-14.1659179395028</v>
      </c>
      <c r="E18">
        <v>3339</v>
      </c>
    </row>
    <row r="19" ht="21" customHeight="true" spans="1:5">
      <c r="A19" s="6" t="s">
        <v>211</v>
      </c>
      <c r="B19" s="25">
        <v>1321</v>
      </c>
      <c r="C19" s="26">
        <v>91.4492753623188</v>
      </c>
      <c r="E19">
        <v>690</v>
      </c>
    </row>
    <row r="20" ht="21" customHeight="true" spans="1:5">
      <c r="A20" s="6" t="s">
        <v>212</v>
      </c>
      <c r="B20" s="25">
        <v>1001</v>
      </c>
      <c r="C20" s="26">
        <v>7.05882352941177</v>
      </c>
      <c r="E20">
        <v>935</v>
      </c>
    </row>
    <row r="21" ht="21" customHeight="true" spans="1:5">
      <c r="A21" s="6" t="s">
        <v>213</v>
      </c>
      <c r="B21" s="25">
        <v>377</v>
      </c>
      <c r="C21" s="26">
        <v>-46.065808297568</v>
      </c>
      <c r="E21">
        <v>699</v>
      </c>
    </row>
    <row r="22" ht="21" customHeight="true" spans="1:5">
      <c r="A22" s="6" t="s">
        <v>214</v>
      </c>
      <c r="B22" s="25">
        <v>1522</v>
      </c>
      <c r="C22" s="26">
        <v>0.131578947368411</v>
      </c>
      <c r="E22">
        <v>1520</v>
      </c>
    </row>
    <row r="23" ht="21" customHeight="true" spans="1:5">
      <c r="A23" s="6" t="s">
        <v>215</v>
      </c>
      <c r="B23" s="25">
        <v>58476</v>
      </c>
      <c r="C23" s="26">
        <v>163.868958981995</v>
      </c>
      <c r="E23">
        <v>22161</v>
      </c>
    </row>
    <row r="24" ht="21" customHeight="true" spans="1:5">
      <c r="A24" s="6" t="s">
        <v>216</v>
      </c>
      <c r="B24" s="25">
        <v>958</v>
      </c>
      <c r="C24" s="26">
        <v>2.02342917997871</v>
      </c>
      <c r="E24">
        <v>939</v>
      </c>
    </row>
    <row r="25" ht="21" customHeight="true" spans="1:5">
      <c r="A25" s="6" t="s">
        <v>217</v>
      </c>
      <c r="B25" s="25">
        <v>18338</v>
      </c>
      <c r="C25" s="26">
        <v>-7.50529607585997</v>
      </c>
      <c r="E25">
        <v>19826</v>
      </c>
    </row>
    <row r="26" ht="21" customHeight="true" spans="1:5">
      <c r="A26" s="6" t="s">
        <v>218</v>
      </c>
      <c r="B26" s="25">
        <v>711667</v>
      </c>
      <c r="C26" s="26">
        <v>40.0285303897842</v>
      </c>
      <c r="E26">
        <v>508230</v>
      </c>
    </row>
    <row r="27" ht="21" customHeight="true" spans="1:5">
      <c r="A27" s="6" t="s">
        <v>198</v>
      </c>
      <c r="B27" s="25">
        <v>87342</v>
      </c>
      <c r="C27" s="26">
        <v>24.8813268515871</v>
      </c>
      <c r="E27">
        <v>69940</v>
      </c>
    </row>
    <row r="28" ht="21" customHeight="true" spans="1:5">
      <c r="A28" s="6" t="s">
        <v>199</v>
      </c>
      <c r="B28" s="25">
        <v>187074</v>
      </c>
      <c r="C28" s="26">
        <v>89.0801402884606</v>
      </c>
      <c r="E28">
        <v>98939</v>
      </c>
    </row>
    <row r="29" ht="21" customHeight="true" spans="1:5">
      <c r="A29" s="6" t="s">
        <v>200</v>
      </c>
      <c r="B29" s="25">
        <v>96324</v>
      </c>
      <c r="C29" s="26">
        <v>69.8536413330982</v>
      </c>
      <c r="E29">
        <v>56710</v>
      </c>
    </row>
    <row r="30" ht="21" customHeight="true" spans="1:5">
      <c r="A30" s="6" t="s">
        <v>201</v>
      </c>
      <c r="B30" s="25">
        <v>152621</v>
      </c>
      <c r="C30" s="26">
        <v>45.1791183912638</v>
      </c>
      <c r="E30">
        <v>105126</v>
      </c>
    </row>
    <row r="31" ht="21" customHeight="true" spans="1:5">
      <c r="A31" s="6" t="s">
        <v>202</v>
      </c>
      <c r="B31" s="25">
        <v>91066</v>
      </c>
      <c r="C31" s="26">
        <v>12.3938586097946</v>
      </c>
      <c r="E31">
        <v>81024</v>
      </c>
    </row>
    <row r="32" ht="21" customHeight="true" spans="1:5">
      <c r="A32" s="6" t="s">
        <v>203</v>
      </c>
      <c r="B32" s="25">
        <v>97240</v>
      </c>
      <c r="C32" s="26">
        <v>0.776238198381193</v>
      </c>
      <c r="E32">
        <v>96491</v>
      </c>
    </row>
    <row r="33" spans="1:3">
      <c r="A33" s="29"/>
      <c r="B33" s="30"/>
      <c r="C33" s="30"/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1" workbookViewId="0">
      <selection activeCell="J6" sqref="J6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2.3714285714286" customWidth="true"/>
  </cols>
  <sheetData>
    <row r="1" ht="30" customHeight="true" spans="1:3">
      <c r="A1" s="1" t="s">
        <v>219</v>
      </c>
      <c r="B1" s="1"/>
      <c r="C1" s="1"/>
    </row>
    <row r="2" spans="2:3">
      <c r="B2" s="13" t="s">
        <v>1</v>
      </c>
      <c r="C2" s="13"/>
    </row>
    <row r="3" ht="34.5" customHeight="true" spans="1:3">
      <c r="A3" s="3" t="s">
        <v>2</v>
      </c>
      <c r="B3" s="14" t="s">
        <v>220</v>
      </c>
      <c r="C3" s="15" t="s">
        <v>4</v>
      </c>
    </row>
    <row r="4" ht="24" customHeight="true" spans="1:3">
      <c r="A4" s="6" t="s">
        <v>221</v>
      </c>
      <c r="B4" s="16">
        <v>2292611</v>
      </c>
      <c r="C4" s="22">
        <v>17.7</v>
      </c>
    </row>
    <row r="5" ht="24" customHeight="true" spans="1:3">
      <c r="A5" s="6" t="s">
        <v>222</v>
      </c>
      <c r="B5" s="16"/>
      <c r="C5" s="22"/>
    </row>
    <row r="6" ht="24" customHeight="true" spans="1:3">
      <c r="A6" s="6" t="s">
        <v>223</v>
      </c>
      <c r="B6" s="16">
        <v>1237953</v>
      </c>
      <c r="C6" s="23">
        <v>20.4</v>
      </c>
    </row>
    <row r="7" ht="24" customHeight="true" spans="1:3">
      <c r="A7" s="6" t="s">
        <v>224</v>
      </c>
      <c r="B7" s="16">
        <v>182458</v>
      </c>
      <c r="C7" s="23">
        <v>21.6</v>
      </c>
    </row>
    <row r="8" ht="24" customHeight="true" spans="1:3">
      <c r="A8" s="6" t="s">
        <v>225</v>
      </c>
      <c r="B8" s="16">
        <v>515368</v>
      </c>
      <c r="C8" s="23">
        <v>17.9</v>
      </c>
    </row>
    <row r="9" ht="24" customHeight="true" spans="1:3">
      <c r="A9" s="6" t="s">
        <v>226</v>
      </c>
      <c r="B9" s="16">
        <v>192414</v>
      </c>
      <c r="C9" s="23">
        <v>10</v>
      </c>
    </row>
    <row r="10" ht="24" customHeight="true" spans="1:3">
      <c r="A10" s="6" t="s">
        <v>227</v>
      </c>
      <c r="B10" s="16">
        <v>164418</v>
      </c>
      <c r="C10" s="23">
        <v>4</v>
      </c>
    </row>
    <row r="11" ht="24" customHeight="true" spans="1:3">
      <c r="A11" s="6" t="s">
        <v>228</v>
      </c>
      <c r="B11" s="16"/>
      <c r="C11" s="22"/>
    </row>
    <row r="12" ht="24" customHeight="true" spans="1:3">
      <c r="A12" s="6" t="s">
        <v>229</v>
      </c>
      <c r="B12" s="16">
        <v>347275</v>
      </c>
      <c r="C12" s="23">
        <v>46.2</v>
      </c>
    </row>
    <row r="13" ht="24" customHeight="true" spans="1:3">
      <c r="A13" s="6" t="s">
        <v>230</v>
      </c>
      <c r="B13" s="16">
        <v>1171402</v>
      </c>
      <c r="C13" s="23">
        <v>15.9</v>
      </c>
    </row>
    <row r="14" ht="24" customHeight="true" spans="1:3">
      <c r="A14" s="6" t="s">
        <v>231</v>
      </c>
      <c r="B14" s="16">
        <v>183233</v>
      </c>
      <c r="C14" s="8">
        <v>24.55</v>
      </c>
    </row>
    <row r="15" ht="24" customHeight="true" spans="1:3">
      <c r="A15" s="6" t="s">
        <v>232</v>
      </c>
      <c r="B15" s="16">
        <v>590688</v>
      </c>
      <c r="C15" s="22">
        <v>6.8</v>
      </c>
    </row>
    <row r="16" ht="24" customHeight="true" spans="1:3">
      <c r="A16" s="6" t="s">
        <v>233</v>
      </c>
      <c r="B16" s="16">
        <v>13</v>
      </c>
      <c r="C16" s="24">
        <v>62.5</v>
      </c>
    </row>
    <row r="17" ht="24" customHeight="true" spans="1:3">
      <c r="A17" s="6" t="s">
        <v>234</v>
      </c>
      <c r="B17" s="16">
        <v>1763029</v>
      </c>
      <c r="C17" s="8">
        <v>17.3</v>
      </c>
    </row>
    <row r="18" ht="24" customHeight="true" spans="1:3">
      <c r="A18" s="6" t="s">
        <v>222</v>
      </c>
      <c r="B18" s="16"/>
      <c r="C18" s="22"/>
    </row>
    <row r="19" ht="24" customHeight="true" spans="1:3">
      <c r="A19" s="6" t="s">
        <v>223</v>
      </c>
      <c r="B19" s="16">
        <v>994834</v>
      </c>
      <c r="C19" s="22">
        <v>19.7</v>
      </c>
    </row>
    <row r="20" ht="24" customHeight="true" spans="1:3">
      <c r="A20" s="6" t="s">
        <v>224</v>
      </c>
      <c r="B20" s="16">
        <v>164404</v>
      </c>
      <c r="C20" s="8">
        <v>21.1</v>
      </c>
    </row>
    <row r="21" ht="24" customHeight="true" spans="1:3">
      <c r="A21" s="6" t="s">
        <v>225</v>
      </c>
      <c r="B21" s="16">
        <v>263328</v>
      </c>
      <c r="C21" s="8">
        <v>13</v>
      </c>
    </row>
    <row r="22" ht="24" customHeight="true" spans="1:3">
      <c r="A22" s="6" t="s">
        <v>226</v>
      </c>
      <c r="B22" s="16">
        <v>174079</v>
      </c>
      <c r="C22" s="8">
        <v>9.2</v>
      </c>
    </row>
    <row r="23" ht="24" customHeight="true" spans="1:3">
      <c r="A23" s="6" t="s">
        <v>227</v>
      </c>
      <c r="B23" s="16">
        <v>166384</v>
      </c>
      <c r="C23" s="8">
        <v>15.2</v>
      </c>
    </row>
    <row r="24" ht="24" customHeight="true" spans="1:3">
      <c r="A24" s="6" t="s">
        <v>235</v>
      </c>
      <c r="B24" s="16"/>
      <c r="C24" s="22"/>
    </row>
    <row r="25" ht="24" customHeight="true" spans="1:3">
      <c r="A25" s="6" t="s">
        <v>236</v>
      </c>
      <c r="B25" s="16">
        <v>955635</v>
      </c>
      <c r="C25" s="8">
        <v>15</v>
      </c>
    </row>
    <row r="26" ht="24" customHeight="true" spans="1:3">
      <c r="A26" s="6" t="s">
        <v>237</v>
      </c>
      <c r="B26" s="16">
        <v>167418</v>
      </c>
      <c r="C26" s="8">
        <v>8.6</v>
      </c>
    </row>
    <row r="27" ht="24" customHeight="true" spans="1:3">
      <c r="A27" s="6" t="s">
        <v>238</v>
      </c>
      <c r="B27" s="16">
        <v>673584</v>
      </c>
      <c r="C27" s="8">
        <v>17.3</v>
      </c>
    </row>
    <row r="28" ht="24" customHeight="true" spans="1:3">
      <c r="A28" s="6" t="s">
        <v>239</v>
      </c>
      <c r="B28" s="16">
        <v>114633</v>
      </c>
      <c r="C28" s="8">
        <v>11.6</v>
      </c>
    </row>
    <row r="29" ht="24" customHeight="true" spans="1:3">
      <c r="A29" s="6" t="s">
        <v>240</v>
      </c>
      <c r="B29" s="16">
        <v>807394</v>
      </c>
      <c r="C29" s="8">
        <v>20.1</v>
      </c>
    </row>
    <row r="30" ht="24" customHeight="true" spans="1:3">
      <c r="A30" s="6" t="s">
        <v>237</v>
      </c>
      <c r="B30" s="16">
        <v>426187</v>
      </c>
      <c r="C30" s="8">
        <v>10.7</v>
      </c>
    </row>
    <row r="31" ht="24" customHeight="true" spans="1:3">
      <c r="A31" s="6" t="s">
        <v>238</v>
      </c>
      <c r="B31" s="16">
        <v>381207</v>
      </c>
      <c r="C31" s="8">
        <v>32.7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K5" sqref="K5"/>
    </sheetView>
  </sheetViews>
  <sheetFormatPr defaultColWidth="9" defaultRowHeight="13.5" outlineLevelCol="3"/>
  <cols>
    <col min="1" max="1" width="23.5047619047619" customWidth="true"/>
    <col min="2" max="2" width="13.8761904761905" customWidth="true"/>
    <col min="3" max="3" width="16.8761904761905" customWidth="true"/>
    <col min="4" max="4" width="23.752380952381" customWidth="true"/>
  </cols>
  <sheetData>
    <row r="1" ht="21.75" spans="1:4">
      <c r="A1" s="12" t="s">
        <v>241</v>
      </c>
      <c r="B1" s="12"/>
      <c r="C1" s="12"/>
      <c r="D1" s="12"/>
    </row>
    <row r="2" ht="56.25" customHeight="true" spans="1:4">
      <c r="A2" s="3" t="s">
        <v>2</v>
      </c>
      <c r="B2" s="14" t="s">
        <v>73</v>
      </c>
      <c r="C2" s="15" t="s">
        <v>3</v>
      </c>
      <c r="D2" s="15" t="s">
        <v>4</v>
      </c>
    </row>
    <row r="3" ht="56.25" customHeight="true" spans="1:4">
      <c r="A3" s="6" t="s">
        <v>242</v>
      </c>
      <c r="B3" s="16" t="s">
        <v>243</v>
      </c>
      <c r="C3" s="17">
        <v>144.26</v>
      </c>
      <c r="D3" s="8">
        <v>25.2</v>
      </c>
    </row>
    <row r="4" ht="56.25" customHeight="true" spans="1:4">
      <c r="A4" s="6" t="s">
        <v>244</v>
      </c>
      <c r="B4" s="16" t="s">
        <v>245</v>
      </c>
      <c r="C4" s="17">
        <v>35070</v>
      </c>
      <c r="D4" s="8">
        <v>22.5</v>
      </c>
    </row>
    <row r="5" ht="56.25" customHeight="true" spans="1:4">
      <c r="A5" s="6" t="s">
        <v>246</v>
      </c>
      <c r="B5" s="16" t="s">
        <v>247</v>
      </c>
      <c r="C5" s="17">
        <v>22.62</v>
      </c>
      <c r="D5" s="8">
        <v>-39.6</v>
      </c>
    </row>
    <row r="6" ht="56.25" customHeight="true" spans="1:4">
      <c r="A6" s="6" t="s">
        <v>248</v>
      </c>
      <c r="B6" s="16" t="s">
        <v>249</v>
      </c>
      <c r="C6" s="17">
        <v>4057.7</v>
      </c>
      <c r="D6" s="8">
        <v>-33.8</v>
      </c>
    </row>
    <row r="7" ht="56.25" customHeight="true" spans="1:4">
      <c r="A7" s="6" t="s">
        <v>250</v>
      </c>
      <c r="B7" s="16" t="s">
        <v>251</v>
      </c>
      <c r="C7" s="17">
        <v>2232.1</v>
      </c>
      <c r="D7" s="17">
        <v>3.7</v>
      </c>
    </row>
    <row r="8" ht="56.25" customHeight="true" spans="1:4">
      <c r="A8" s="6" t="s">
        <v>252</v>
      </c>
      <c r="B8" s="16" t="s">
        <v>251</v>
      </c>
      <c r="C8" s="17">
        <v>19571.9</v>
      </c>
      <c r="D8" s="17">
        <v>11.9</v>
      </c>
    </row>
    <row r="9" ht="17.25" customHeight="true" spans="1:4">
      <c r="A9" s="20" t="s">
        <v>253</v>
      </c>
      <c r="B9" s="20"/>
      <c r="C9" s="20"/>
      <c r="D9" s="20"/>
    </row>
    <row r="10" ht="15.75" customHeight="true" spans="1:4">
      <c r="A10" s="21" t="s">
        <v>254</v>
      </c>
      <c r="B10" s="21"/>
      <c r="C10" s="21"/>
      <c r="D10" s="21"/>
    </row>
    <row r="11" ht="18.75" customHeight="true" spans="1:4">
      <c r="A11" s="21" t="s">
        <v>255</v>
      </c>
      <c r="B11" s="21"/>
      <c r="C11" s="21"/>
      <c r="D11" s="21"/>
    </row>
  </sheetData>
  <mergeCells count="4">
    <mergeCell ref="A1:D1"/>
    <mergeCell ref="A9:D9"/>
    <mergeCell ref="A10:D10"/>
    <mergeCell ref="A11:D11"/>
  </mergeCells>
  <pageMargins left="0.511811023622047" right="0.31496062992126" top="0.748031496062992" bottom="0.748031496062992" header="0.31496062992126" footer="0.31496062992126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M21" sqref="M21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2" t="s">
        <v>256</v>
      </c>
      <c r="B1" s="12"/>
      <c r="C1" s="12"/>
    </row>
    <row r="2" spans="2:3">
      <c r="B2" s="13" t="s">
        <v>257</v>
      </c>
      <c r="C2" s="13"/>
    </row>
    <row r="3" ht="20.25" customHeight="true" spans="1:3">
      <c r="A3" s="3" t="s">
        <v>2</v>
      </c>
      <c r="B3" s="14" t="s">
        <v>3</v>
      </c>
      <c r="C3" s="15" t="s">
        <v>4</v>
      </c>
    </row>
    <row r="4" ht="20.25" customHeight="true" spans="1:3">
      <c r="A4" s="6" t="s">
        <v>258</v>
      </c>
      <c r="B4" s="16">
        <v>10260</v>
      </c>
      <c r="C4" s="17">
        <v>6.5</v>
      </c>
    </row>
    <row r="5" ht="20.25" customHeight="true" spans="1:3">
      <c r="A5" s="6" t="s">
        <v>259</v>
      </c>
      <c r="B5" s="16">
        <v>11764</v>
      </c>
      <c r="C5" s="17">
        <v>7.2</v>
      </c>
    </row>
    <row r="6" ht="20.25" customHeight="true" spans="1:3">
      <c r="A6" s="6" t="s">
        <v>260</v>
      </c>
      <c r="B6" s="16">
        <v>9703</v>
      </c>
      <c r="C6" s="17">
        <v>6.7</v>
      </c>
    </row>
    <row r="7" ht="20.25" customHeight="true" spans="1:3">
      <c r="A7" s="6" t="s">
        <v>261</v>
      </c>
      <c r="B7" s="16">
        <v>9769</v>
      </c>
      <c r="C7" s="17">
        <v>6.8</v>
      </c>
    </row>
    <row r="8" ht="20.25" customHeight="true" spans="1:3">
      <c r="A8" s="6" t="s">
        <v>262</v>
      </c>
      <c r="B8" s="16">
        <v>9777</v>
      </c>
      <c r="C8" s="17">
        <v>5.9</v>
      </c>
    </row>
    <row r="9" ht="20.25" customHeight="true" spans="1:3">
      <c r="A9" s="6" t="s">
        <v>263</v>
      </c>
      <c r="B9" s="16">
        <v>9448</v>
      </c>
      <c r="C9" s="17">
        <v>6.1</v>
      </c>
    </row>
    <row r="10" ht="20.25" customHeight="true" spans="1:3">
      <c r="A10" s="6" t="s">
        <v>264</v>
      </c>
      <c r="B10" s="16">
        <v>17853</v>
      </c>
      <c r="C10" s="17">
        <v>5.3</v>
      </c>
    </row>
    <row r="11" ht="20.25" customHeight="true" spans="1:3">
      <c r="A11" s="6" t="s">
        <v>259</v>
      </c>
      <c r="B11" s="16">
        <v>17149</v>
      </c>
      <c r="C11" s="17">
        <v>5.9</v>
      </c>
    </row>
    <row r="12" ht="20.25" customHeight="true" spans="1:3">
      <c r="A12" s="6" t="s">
        <v>260</v>
      </c>
      <c r="B12" s="16">
        <v>18055</v>
      </c>
      <c r="C12" s="17">
        <v>5.4</v>
      </c>
    </row>
    <row r="13" ht="20.25" customHeight="true" spans="1:3">
      <c r="A13" s="6" t="s">
        <v>261</v>
      </c>
      <c r="B13" s="16">
        <v>16633</v>
      </c>
      <c r="C13" s="17">
        <v>5.3</v>
      </c>
    </row>
    <row r="14" ht="20.25" customHeight="true" spans="1:3">
      <c r="A14" s="6" t="s">
        <v>262</v>
      </c>
      <c r="B14" s="16">
        <v>20196</v>
      </c>
      <c r="C14" s="17">
        <v>4.8</v>
      </c>
    </row>
    <row r="15" ht="20.25" customHeight="true" spans="1:3">
      <c r="A15" s="6" t="s">
        <v>263</v>
      </c>
      <c r="B15" s="16">
        <v>18843</v>
      </c>
      <c r="C15" s="17">
        <v>4.3</v>
      </c>
    </row>
    <row r="16" ht="20.25" customHeight="true" spans="1:3">
      <c r="A16" s="6" t="s">
        <v>265</v>
      </c>
      <c r="B16" s="16">
        <v>5715</v>
      </c>
      <c r="C16" s="17">
        <v>6.5</v>
      </c>
    </row>
    <row r="17" ht="20.25" customHeight="true" spans="1:3">
      <c r="A17" s="6" t="s">
        <v>259</v>
      </c>
      <c r="B17" s="16">
        <v>7384</v>
      </c>
      <c r="C17" s="17">
        <v>6.3</v>
      </c>
    </row>
    <row r="18" ht="20.25" customHeight="true" spans="1:3">
      <c r="A18" s="6" t="s">
        <v>260</v>
      </c>
      <c r="B18" s="16">
        <v>5569</v>
      </c>
      <c r="C18" s="17">
        <v>7.5</v>
      </c>
    </row>
    <row r="19" ht="20.25" customHeight="true" spans="1:3">
      <c r="A19" s="6" t="s">
        <v>261</v>
      </c>
      <c r="B19" s="16">
        <v>5211</v>
      </c>
      <c r="C19" s="17">
        <v>7.1</v>
      </c>
    </row>
    <row r="20" ht="20.25" customHeight="true" spans="1:3">
      <c r="A20" s="6" t="s">
        <v>262</v>
      </c>
      <c r="B20" s="16">
        <v>4827</v>
      </c>
      <c r="C20" s="17">
        <v>6</v>
      </c>
    </row>
    <row r="21" ht="20.25" customHeight="true" spans="1:3">
      <c r="A21" s="6" t="s">
        <v>263</v>
      </c>
      <c r="B21" s="16">
        <v>5139</v>
      </c>
      <c r="C21" s="17">
        <v>7.3</v>
      </c>
    </row>
    <row r="22" ht="20.25" customHeight="true" spans="1:3">
      <c r="A22" s="18" t="s">
        <v>266</v>
      </c>
      <c r="B22" s="16">
        <v>6643</v>
      </c>
      <c r="C22" s="8">
        <v>-2.2</v>
      </c>
    </row>
    <row r="23" ht="20.25" customHeight="true" spans="1:3">
      <c r="A23" s="18" t="s">
        <v>267</v>
      </c>
      <c r="B23" s="16">
        <v>8489</v>
      </c>
      <c r="C23" s="8">
        <v>-4</v>
      </c>
    </row>
    <row r="24" ht="20.25" customHeight="true" spans="1:3">
      <c r="A24" s="18" t="s">
        <v>268</v>
      </c>
      <c r="B24" s="19">
        <v>5539</v>
      </c>
      <c r="C24" s="8">
        <v>-1.1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H8" sqref="H8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28" customHeight="true" spans="1:3">
      <c r="A1" s="1" t="s">
        <v>269</v>
      </c>
      <c r="B1" s="1"/>
      <c r="C1" s="1"/>
    </row>
    <row r="2" ht="23.25" customHeight="true" spans="1:3">
      <c r="A2" s="2" t="s">
        <v>270</v>
      </c>
      <c r="B2" s="2"/>
      <c r="C2" s="2"/>
    </row>
    <row r="3" ht="48.75" customHeight="true" spans="1:3">
      <c r="A3" s="3" t="s">
        <v>2</v>
      </c>
      <c r="B3" s="4" t="s">
        <v>271</v>
      </c>
      <c r="C3" s="5" t="s">
        <v>272</v>
      </c>
    </row>
    <row r="4" ht="34.5" customHeight="true" spans="1:3">
      <c r="A4" s="6" t="s">
        <v>273</v>
      </c>
      <c r="B4" s="7">
        <v>102.8</v>
      </c>
      <c r="C4" s="8">
        <v>102.3</v>
      </c>
    </row>
    <row r="5" ht="34.5" customHeight="true" spans="1:3">
      <c r="A5" s="6" t="s">
        <v>274</v>
      </c>
      <c r="B5" s="7">
        <v>100.1</v>
      </c>
      <c r="C5" s="8">
        <v>99.5</v>
      </c>
    </row>
    <row r="6" ht="34.5" customHeight="true" spans="1:3">
      <c r="A6" s="6" t="s">
        <v>275</v>
      </c>
      <c r="B6" s="7">
        <v>100.1</v>
      </c>
      <c r="C6" s="8">
        <v>100.2</v>
      </c>
    </row>
    <row r="7" ht="34.5" customHeight="true" spans="1:3">
      <c r="A7" s="6" t="s">
        <v>276</v>
      </c>
      <c r="B7" s="7">
        <v>101.5</v>
      </c>
      <c r="C7" s="8">
        <v>101.2</v>
      </c>
    </row>
    <row r="8" ht="34.5" customHeight="true" spans="1:3">
      <c r="A8" s="6" t="s">
        <v>277</v>
      </c>
      <c r="B8" s="7">
        <v>99.9</v>
      </c>
      <c r="C8" s="8">
        <v>99.2</v>
      </c>
    </row>
    <row r="9" ht="34.5" customHeight="true" spans="1:3">
      <c r="A9" s="6" t="s">
        <v>278</v>
      </c>
      <c r="B9" s="7">
        <v>111.8</v>
      </c>
      <c r="C9" s="8">
        <v>109.6</v>
      </c>
    </row>
    <row r="10" ht="34.5" customHeight="true" spans="1:3">
      <c r="A10" s="6" t="s">
        <v>279</v>
      </c>
      <c r="B10" s="7">
        <v>100.9</v>
      </c>
      <c r="C10" s="8">
        <v>101.2</v>
      </c>
    </row>
    <row r="11" ht="34.5" customHeight="true" spans="1:3">
      <c r="A11" s="6" t="s">
        <v>280</v>
      </c>
      <c r="B11" s="7">
        <v>100.8</v>
      </c>
      <c r="C11" s="8">
        <v>101.9</v>
      </c>
    </row>
    <row r="12" ht="34.5" customHeight="true" spans="1:3">
      <c r="A12" s="6" t="s">
        <v>281</v>
      </c>
      <c r="B12" s="7">
        <v>100.9</v>
      </c>
      <c r="C12" s="8">
        <v>100.4</v>
      </c>
    </row>
    <row r="13" ht="34.5" customHeight="true" spans="1:3">
      <c r="A13" s="9" t="s">
        <v>282</v>
      </c>
      <c r="B13" s="10">
        <v>103.2</v>
      </c>
      <c r="C13" s="11">
        <v>102.3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J8" sqref="J8"/>
    </sheetView>
  </sheetViews>
  <sheetFormatPr defaultColWidth="9" defaultRowHeight="13.5" outlineLevelCol="2"/>
  <cols>
    <col min="1" max="1" width="17.3333333333333" style="229" customWidth="true"/>
    <col min="2" max="2" width="16.1047619047619" style="229" customWidth="true"/>
    <col min="3" max="3" width="17.2190476190476" style="229" customWidth="true"/>
    <col min="4" max="16384" width="9" style="229"/>
  </cols>
  <sheetData>
    <row r="1" ht="37.5" customHeight="true" spans="1:3">
      <c r="A1" s="230" t="s">
        <v>18</v>
      </c>
      <c r="B1" s="230"/>
      <c r="C1" s="230"/>
    </row>
    <row r="2" ht="27" customHeight="true" spans="1:3">
      <c r="A2" s="231" t="s">
        <v>1</v>
      </c>
      <c r="B2" s="231"/>
      <c r="C2" s="231"/>
    </row>
    <row r="3" ht="27" customHeight="true" spans="1:3">
      <c r="A3" s="232" t="s">
        <v>2</v>
      </c>
      <c r="B3" s="233" t="s">
        <v>19</v>
      </c>
      <c r="C3" s="234" t="s">
        <v>4</v>
      </c>
    </row>
    <row r="4" ht="27" customHeight="true" spans="1:3">
      <c r="A4" s="235" t="s">
        <v>20</v>
      </c>
      <c r="B4" s="236">
        <v>81034</v>
      </c>
      <c r="C4" s="237" t="s">
        <v>21</v>
      </c>
    </row>
    <row r="5" ht="27" customHeight="true" spans="1:3">
      <c r="A5" s="238" t="s">
        <v>22</v>
      </c>
      <c r="B5" s="239">
        <v>30815</v>
      </c>
      <c r="C5" s="240" t="s">
        <v>21</v>
      </c>
    </row>
    <row r="6" ht="27" customHeight="true" spans="1:3">
      <c r="A6" s="238" t="s">
        <v>23</v>
      </c>
      <c r="B6" s="239">
        <v>6406</v>
      </c>
      <c r="C6" s="240" t="s">
        <v>21</v>
      </c>
    </row>
    <row r="7" ht="27" customHeight="true" spans="1:3">
      <c r="A7" s="238" t="s">
        <v>24</v>
      </c>
      <c r="B7" s="239">
        <v>15481</v>
      </c>
      <c r="C7" s="240" t="s">
        <v>21</v>
      </c>
    </row>
    <row r="8" ht="27" customHeight="true" spans="1:3">
      <c r="A8" s="238" t="s">
        <v>25</v>
      </c>
      <c r="B8" s="239">
        <v>4226</v>
      </c>
      <c r="C8" s="240" t="s">
        <v>21</v>
      </c>
    </row>
    <row r="9" ht="27" customHeight="true" spans="1:3">
      <c r="A9" s="238" t="s">
        <v>26</v>
      </c>
      <c r="B9" s="239">
        <v>24106</v>
      </c>
      <c r="C9" s="240" t="s">
        <v>21</v>
      </c>
    </row>
    <row r="10" ht="27" customHeight="true" spans="1:3">
      <c r="A10" s="235" t="s">
        <v>27</v>
      </c>
      <c r="B10" s="241">
        <v>71198</v>
      </c>
      <c r="C10" s="242">
        <v>4.2</v>
      </c>
    </row>
    <row r="11" ht="27" customHeight="true" spans="1:3">
      <c r="A11" s="238" t="s">
        <v>28</v>
      </c>
      <c r="B11" s="243">
        <v>26189</v>
      </c>
      <c r="C11" s="244">
        <v>4.2</v>
      </c>
    </row>
    <row r="12" ht="27" customHeight="true" spans="1:3">
      <c r="A12" s="238" t="s">
        <v>29</v>
      </c>
      <c r="B12" s="243">
        <v>5764</v>
      </c>
      <c r="C12" s="244">
        <v>4.2</v>
      </c>
    </row>
    <row r="13" ht="27" customHeight="true" spans="1:3">
      <c r="A13" s="238" t="s">
        <v>30</v>
      </c>
      <c r="B13" s="243">
        <v>13314</v>
      </c>
      <c r="C13" s="244">
        <v>4.2</v>
      </c>
    </row>
    <row r="14" ht="27" customHeight="true" spans="1:3">
      <c r="A14" s="238" t="s">
        <v>31</v>
      </c>
      <c r="B14" s="243">
        <v>3628</v>
      </c>
      <c r="C14" s="244">
        <v>4.2</v>
      </c>
    </row>
    <row r="15" ht="27" customHeight="true" spans="1:3">
      <c r="A15" s="238" t="s">
        <v>32</v>
      </c>
      <c r="B15" s="243">
        <v>22303</v>
      </c>
      <c r="C15" s="244">
        <v>4.2</v>
      </c>
    </row>
    <row r="16" spans="1:3">
      <c r="A16" s="245"/>
      <c r="B16" s="245"/>
      <c r="C16" s="245"/>
    </row>
  </sheetData>
  <mergeCells count="3">
    <mergeCell ref="A1:C1"/>
    <mergeCell ref="A2:C2"/>
    <mergeCell ref="A16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G19" sqref="G19"/>
    </sheetView>
  </sheetViews>
  <sheetFormatPr defaultColWidth="10.2857142857143" defaultRowHeight="15.75"/>
  <cols>
    <col min="1" max="1" width="30.4285714285714" style="111" customWidth="true"/>
    <col min="2" max="2" width="15.2857142857143" style="217" customWidth="true"/>
    <col min="3" max="3" width="14.5714285714286" style="156" customWidth="true"/>
    <col min="4" max="4" width="13.2857142857143" style="111" customWidth="true"/>
    <col min="5" max="5" width="10.2857142857143" style="111"/>
    <col min="6" max="6" width="15.7142857142857" style="111"/>
    <col min="7" max="8" width="10.2857142857143" style="111"/>
    <col min="9" max="9" width="15.7142857142857" style="111"/>
    <col min="10" max="16384" width="10.2857142857143" style="111"/>
  </cols>
  <sheetData>
    <row r="1" ht="27" customHeight="true" spans="1:4">
      <c r="A1" s="78" t="s">
        <v>33</v>
      </c>
      <c r="B1" s="78"/>
      <c r="C1" s="218"/>
      <c r="D1" s="78"/>
    </row>
    <row r="2" ht="62.25" customHeight="true" spans="1:4">
      <c r="A2" s="194" t="s">
        <v>2</v>
      </c>
      <c r="B2" s="197" t="s">
        <v>34</v>
      </c>
      <c r="C2" s="197" t="s">
        <v>35</v>
      </c>
      <c r="D2" s="219" t="s">
        <v>36</v>
      </c>
    </row>
    <row r="3" s="216" customFormat="true" ht="19.5" customHeight="true" spans="1:4">
      <c r="A3" s="198" t="s">
        <v>37</v>
      </c>
      <c r="B3" s="220">
        <v>-1.3</v>
      </c>
      <c r="C3" s="220">
        <v>14.3</v>
      </c>
      <c r="D3" s="221">
        <f t="shared" ref="D3:D9" si="0">B3-C3</f>
        <v>-15.6</v>
      </c>
    </row>
    <row r="4" ht="19.5" customHeight="true" spans="1:4">
      <c r="A4" s="202" t="s">
        <v>38</v>
      </c>
      <c r="B4" s="201"/>
      <c r="C4" s="201"/>
      <c r="D4" s="122"/>
    </row>
    <row r="5" ht="19.5" customHeight="true" spans="1:4">
      <c r="A5" s="202" t="s">
        <v>28</v>
      </c>
      <c r="B5" s="200">
        <v>-0.0987196539334915</v>
      </c>
      <c r="C5" s="201">
        <v>30.9</v>
      </c>
      <c r="D5" s="122">
        <f t="shared" si="0"/>
        <v>-30.9987196539335</v>
      </c>
    </row>
    <row r="6" ht="19.5" customHeight="true" spans="1:6">
      <c r="A6" s="115" t="s">
        <v>39</v>
      </c>
      <c r="B6" s="200">
        <v>-58.5122591642888</v>
      </c>
      <c r="C6" s="201">
        <v>-14.3</v>
      </c>
      <c r="D6" s="122">
        <f t="shared" si="0"/>
        <v>-44.2122591642888</v>
      </c>
      <c r="F6" s="111" t="s">
        <v>40</v>
      </c>
    </row>
    <row r="7" ht="19.5" customHeight="true" spans="1:9">
      <c r="A7" s="202" t="s">
        <v>41</v>
      </c>
      <c r="B7" s="200">
        <v>-5.6564348137708</v>
      </c>
      <c r="C7" s="201">
        <v>-22.6</v>
      </c>
      <c r="D7" s="122">
        <f t="shared" si="0"/>
        <v>16.9435651862292</v>
      </c>
      <c r="I7" s="153"/>
    </row>
    <row r="8" ht="19.5" customHeight="true" spans="1:9">
      <c r="A8" s="202" t="s">
        <v>42</v>
      </c>
      <c r="B8" s="222">
        <v>-3.74526939306625</v>
      </c>
      <c r="C8" s="201">
        <v>-6.6</v>
      </c>
      <c r="D8" s="122">
        <f t="shared" si="0"/>
        <v>2.85473060693375</v>
      </c>
      <c r="I8" s="153"/>
    </row>
    <row r="9" ht="19.5" customHeight="true" spans="1:9">
      <c r="A9" s="202" t="s">
        <v>43</v>
      </c>
      <c r="B9" s="200">
        <v>-28.3046830646306</v>
      </c>
      <c r="C9" s="201">
        <v>-8.1</v>
      </c>
      <c r="D9" s="122">
        <f t="shared" si="0"/>
        <v>-20.2046830646306</v>
      </c>
      <c r="I9" s="153"/>
    </row>
    <row r="10" ht="19.5" customHeight="true" spans="1:9">
      <c r="A10" s="202" t="s">
        <v>44</v>
      </c>
      <c r="B10" s="200"/>
      <c r="C10" s="201"/>
      <c r="D10" s="122"/>
      <c r="I10" s="153"/>
    </row>
    <row r="11" s="216" customFormat="true" ht="19.5" customHeight="true" spans="1:9">
      <c r="A11" s="198" t="s">
        <v>45</v>
      </c>
      <c r="B11" s="223">
        <v>-2.1</v>
      </c>
      <c r="C11" s="220">
        <v>14.6</v>
      </c>
      <c r="D11" s="221">
        <f t="shared" ref="D11:D18" si="1">B11-C11</f>
        <v>-16.7</v>
      </c>
      <c r="I11" s="228"/>
    </row>
    <row r="12" ht="19.5" customHeight="true" spans="1:9">
      <c r="A12" s="202" t="s">
        <v>46</v>
      </c>
      <c r="B12" s="224">
        <v>-26.4441240492376</v>
      </c>
      <c r="C12" s="201">
        <v>38.2</v>
      </c>
      <c r="D12" s="122">
        <f t="shared" si="1"/>
        <v>-64.6441240492376</v>
      </c>
      <c r="F12" s="153"/>
      <c r="I12" s="153"/>
    </row>
    <row r="13" ht="19.5" customHeight="true" spans="1:6">
      <c r="A13" s="202" t="s">
        <v>47</v>
      </c>
      <c r="B13" s="224">
        <v>-1.50017213167271</v>
      </c>
      <c r="C13" s="201">
        <v>14</v>
      </c>
      <c r="D13" s="122">
        <f t="shared" si="1"/>
        <v>-15.5001721316727</v>
      </c>
      <c r="F13" s="153"/>
    </row>
    <row r="14" ht="19.5" customHeight="true" spans="1:6">
      <c r="A14" s="202" t="s">
        <v>48</v>
      </c>
      <c r="B14" s="224">
        <v>-3.14351671415785</v>
      </c>
      <c r="C14" s="201">
        <v>15.9</v>
      </c>
      <c r="D14" s="122">
        <f t="shared" si="1"/>
        <v>-19.0435167141578</v>
      </c>
      <c r="F14" s="153"/>
    </row>
    <row r="15" ht="19.5" customHeight="true" spans="1:6">
      <c r="A15" s="202" t="s">
        <v>49</v>
      </c>
      <c r="B15" s="224">
        <v>-33.3122982803113</v>
      </c>
      <c r="C15" s="201">
        <v>4.5</v>
      </c>
      <c r="D15" s="122">
        <f t="shared" si="1"/>
        <v>-37.8122982803113</v>
      </c>
      <c r="F15" s="153"/>
    </row>
    <row r="16" ht="19.5" customHeight="true" spans="1:6">
      <c r="A16" s="202" t="s">
        <v>50</v>
      </c>
      <c r="B16" s="224">
        <v>-0.727186328487879</v>
      </c>
      <c r="C16" s="201">
        <v>33.3</v>
      </c>
      <c r="D16" s="122">
        <f t="shared" si="1"/>
        <v>-34.0271863284879</v>
      </c>
      <c r="F16" s="153"/>
    </row>
    <row r="17" ht="19.5" customHeight="true" spans="1:6">
      <c r="A17" s="202" t="s">
        <v>51</v>
      </c>
      <c r="B17" s="224">
        <v>-2.5166478510921</v>
      </c>
      <c r="C17" s="201">
        <v>87</v>
      </c>
      <c r="D17" s="122">
        <f t="shared" si="1"/>
        <v>-89.5166478510921</v>
      </c>
      <c r="F17" s="153"/>
    </row>
    <row r="18" s="216" customFormat="true" ht="19" customHeight="true" spans="1:4">
      <c r="A18" s="198" t="s">
        <v>52</v>
      </c>
      <c r="B18" s="225">
        <v>7.2</v>
      </c>
      <c r="C18" s="220">
        <v>3.1</v>
      </c>
      <c r="D18" s="221">
        <f t="shared" si="1"/>
        <v>4.1</v>
      </c>
    </row>
    <row r="19" ht="18.75" customHeight="true" spans="1:4">
      <c r="A19" s="202" t="s">
        <v>53</v>
      </c>
      <c r="B19" s="200"/>
      <c r="C19" s="201"/>
      <c r="D19" s="122"/>
    </row>
    <row r="20" s="216" customFormat="true" ht="18.75" customHeight="true" spans="1:4">
      <c r="A20" s="198" t="s">
        <v>54</v>
      </c>
      <c r="B20" s="226">
        <v>0.556417128447099</v>
      </c>
      <c r="C20" s="220">
        <v>15</v>
      </c>
      <c r="D20" s="221">
        <f>B20-C20</f>
        <v>-14.4435828715529</v>
      </c>
    </row>
    <row r="21" s="216" customFormat="true" ht="22.5" customHeight="true" spans="1:4">
      <c r="A21" s="198" t="s">
        <v>55</v>
      </c>
      <c r="B21" s="226">
        <v>-3.18083145018609</v>
      </c>
      <c r="C21" s="220">
        <v>13.4</v>
      </c>
      <c r="D21" s="221">
        <f>B21-C21</f>
        <v>-16.5808314501861</v>
      </c>
    </row>
    <row r="22" spans="1:2">
      <c r="A22" s="227" t="s">
        <v>56</v>
      </c>
      <c r="B22" s="114"/>
    </row>
    <row r="23" spans="1:2">
      <c r="A23" s="227"/>
      <c r="B23" s="114"/>
    </row>
    <row r="24" spans="1:2">
      <c r="A24" s="227"/>
      <c r="B24" s="114"/>
    </row>
    <row r="25" ht="14.25" spans="1:2">
      <c r="A25" s="160"/>
      <c r="B25" s="113"/>
    </row>
  </sheetData>
  <mergeCells count="2">
    <mergeCell ref="A1:D1"/>
    <mergeCell ref="A25:B25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H18" sqref="H18"/>
    </sheetView>
  </sheetViews>
  <sheetFormatPr defaultColWidth="10.2857142857143" defaultRowHeight="15.75"/>
  <cols>
    <col min="1" max="1" width="38.2857142857143" style="111" customWidth="true"/>
    <col min="2" max="2" width="19.5714285714286" style="111" hidden="true" customWidth="true"/>
    <col min="3" max="3" width="12.2857142857143" style="111" customWidth="true"/>
    <col min="4" max="4" width="13.2857142857143" style="157" customWidth="true"/>
    <col min="5" max="5" width="12.4285714285714" style="111" customWidth="true"/>
    <col min="6" max="7" width="10.2857142857143" style="111"/>
    <col min="8" max="9" width="15.7142857142857" style="111"/>
    <col min="10" max="16384" width="10.2857142857143" style="111"/>
  </cols>
  <sheetData>
    <row r="1" ht="30" customHeight="true" spans="1:5">
      <c r="A1" s="191" t="s">
        <v>57</v>
      </c>
      <c r="B1" s="192"/>
      <c r="C1" s="192"/>
      <c r="D1" s="193"/>
      <c r="E1" s="212"/>
    </row>
    <row r="2" ht="63" customHeight="true" spans="1:5">
      <c r="A2" s="194" t="s">
        <v>58</v>
      </c>
      <c r="B2" s="195" t="s">
        <v>59</v>
      </c>
      <c r="C2" s="196" t="s">
        <v>34</v>
      </c>
      <c r="D2" s="197" t="s">
        <v>35</v>
      </c>
      <c r="E2" s="213" t="s">
        <v>60</v>
      </c>
    </row>
    <row r="3" ht="16.5" customHeight="true" spans="1:5">
      <c r="A3" s="198" t="s">
        <v>61</v>
      </c>
      <c r="B3" s="199">
        <v>216827</v>
      </c>
      <c r="C3" s="200">
        <v>13.9448253338724</v>
      </c>
      <c r="D3" s="201">
        <v>27.2</v>
      </c>
      <c r="E3" s="122">
        <f t="shared" ref="E3:E9" si="0">C3-D3</f>
        <v>-13.2551746661276</v>
      </c>
    </row>
    <row r="4" ht="18" customHeight="true" spans="1:5">
      <c r="A4" s="202" t="s">
        <v>62</v>
      </c>
      <c r="B4" s="203">
        <v>192772</v>
      </c>
      <c r="C4" s="200">
        <v>6.2706629081825</v>
      </c>
      <c r="D4" s="201">
        <v>12.5</v>
      </c>
      <c r="E4" s="122">
        <f t="shared" si="0"/>
        <v>-6.2293370918175</v>
      </c>
    </row>
    <row r="5" ht="19.5" customHeight="true" spans="1:9">
      <c r="A5" s="202" t="s">
        <v>63</v>
      </c>
      <c r="B5" s="204">
        <v>18598</v>
      </c>
      <c r="C5" s="200">
        <v>0.344079635814095</v>
      </c>
      <c r="D5" s="201">
        <v>39.1</v>
      </c>
      <c r="E5" s="122">
        <f t="shared" si="0"/>
        <v>-38.7559203641859</v>
      </c>
      <c r="H5" s="153"/>
      <c r="I5" s="153"/>
    </row>
    <row r="6" ht="19.5" customHeight="true" spans="1:9">
      <c r="A6" s="202" t="s">
        <v>64</v>
      </c>
      <c r="B6" s="204">
        <v>174174</v>
      </c>
      <c r="C6" s="200">
        <v>6.59543380365032</v>
      </c>
      <c r="D6" s="201">
        <v>11.3</v>
      </c>
      <c r="E6" s="122">
        <f t="shared" si="0"/>
        <v>-4.70456619634968</v>
      </c>
      <c r="H6" s="153"/>
      <c r="I6" s="153"/>
    </row>
    <row r="7" ht="19.5" customHeight="true" spans="1:9">
      <c r="A7" s="202" t="s">
        <v>65</v>
      </c>
      <c r="B7" s="204">
        <v>124930</v>
      </c>
      <c r="C7" s="200">
        <v>1.00953983778901</v>
      </c>
      <c r="D7" s="201">
        <v>15.6</v>
      </c>
      <c r="E7" s="122">
        <f t="shared" si="0"/>
        <v>-14.590460162211</v>
      </c>
      <c r="H7" s="214"/>
      <c r="I7" s="153"/>
    </row>
    <row r="8" ht="19.5" customHeight="true" spans="1:9">
      <c r="A8" s="202" t="s">
        <v>66</v>
      </c>
      <c r="B8" s="203">
        <v>63592</v>
      </c>
      <c r="C8" s="200">
        <v>-28.1306638566912</v>
      </c>
      <c r="D8" s="201">
        <v>23.7</v>
      </c>
      <c r="E8" s="122">
        <f t="shared" si="0"/>
        <v>-51.8306638566912</v>
      </c>
      <c r="H8" s="153"/>
      <c r="I8" s="153"/>
    </row>
    <row r="9" ht="19.5" customHeight="true" spans="1:9">
      <c r="A9" s="202" t="s">
        <v>67</v>
      </c>
      <c r="B9" s="203">
        <v>24055</v>
      </c>
      <c r="C9" s="200">
        <v>52.5694245023159</v>
      </c>
      <c r="D9" s="201">
        <v>225.4</v>
      </c>
      <c r="E9" s="122">
        <f t="shared" si="0"/>
        <v>-172.830575497684</v>
      </c>
      <c r="I9" s="153"/>
    </row>
    <row r="10" ht="19.5" customHeight="true" spans="1:9">
      <c r="A10" s="202" t="s">
        <v>53</v>
      </c>
      <c r="B10" s="205"/>
      <c r="C10" s="123"/>
      <c r="D10" s="201"/>
      <c r="E10" s="122"/>
      <c r="I10" s="153"/>
    </row>
    <row r="11" ht="19.5" customHeight="true" spans="1:5">
      <c r="A11" s="202" t="s">
        <v>68</v>
      </c>
      <c r="B11" s="206">
        <v>97327</v>
      </c>
      <c r="C11" s="200">
        <v>4.41821624627827</v>
      </c>
      <c r="D11" s="207">
        <v>15.2</v>
      </c>
      <c r="E11" s="122">
        <f t="shared" ref="E11:E19" si="1">C11-D11</f>
        <v>-10.7817837537217</v>
      </c>
    </row>
    <row r="12" ht="19.5" customHeight="true" spans="1:5">
      <c r="A12" s="202" t="s">
        <v>69</v>
      </c>
      <c r="B12" s="206">
        <v>119501</v>
      </c>
      <c r="C12" s="200">
        <v>21.4496123384854</v>
      </c>
      <c r="D12" s="201">
        <v>38.6</v>
      </c>
      <c r="E12" s="122">
        <f t="shared" si="1"/>
        <v>-17.1503876615146</v>
      </c>
    </row>
    <row r="13" ht="19.5" customHeight="true" spans="1:5">
      <c r="A13" s="198" t="s">
        <v>70</v>
      </c>
      <c r="B13" s="205">
        <v>98.25</v>
      </c>
      <c r="C13" s="123">
        <v>99.0056953069029</v>
      </c>
      <c r="D13" s="201">
        <v>99.1</v>
      </c>
      <c r="E13" s="122">
        <f t="shared" si="1"/>
        <v>-0.0943046930971008</v>
      </c>
    </row>
    <row r="14" ht="19.5" customHeight="true" spans="1:5">
      <c r="A14" s="202" t="s">
        <v>62</v>
      </c>
      <c r="B14" s="208">
        <f>190227/B4*100</f>
        <v>98.6797875210093</v>
      </c>
      <c r="C14" s="123">
        <v>99.3674603896879</v>
      </c>
      <c r="D14" s="201">
        <v>99</v>
      </c>
      <c r="E14" s="122">
        <f t="shared" si="1"/>
        <v>0.367460389687906</v>
      </c>
    </row>
    <row r="15" ht="19.5" customHeight="true" spans="1:5">
      <c r="A15" s="202" t="s">
        <v>63</v>
      </c>
      <c r="B15" s="208">
        <f>17440/B5*100</f>
        <v>93.7735240348425</v>
      </c>
      <c r="C15" s="123">
        <v>100.913467965147</v>
      </c>
      <c r="D15" s="201">
        <v>91.1</v>
      </c>
      <c r="E15" s="122">
        <f t="shared" si="1"/>
        <v>9.81346796514704</v>
      </c>
    </row>
    <row r="16" ht="19.5" customHeight="true" spans="1:5">
      <c r="A16" s="202" t="s">
        <v>64</v>
      </c>
      <c r="B16" s="208">
        <f>172786/B6*100</f>
        <v>99.2030957548199</v>
      </c>
      <c r="C16" s="123">
        <v>99.2877091427584</v>
      </c>
      <c r="D16" s="201">
        <v>99.5</v>
      </c>
      <c r="E16" s="122">
        <f t="shared" si="1"/>
        <v>-0.212290857241612</v>
      </c>
    </row>
    <row r="17" ht="19.5" customHeight="true" spans="1:5">
      <c r="A17" s="202" t="s">
        <v>65</v>
      </c>
      <c r="B17" s="208">
        <f>124930/B7*100</f>
        <v>100</v>
      </c>
      <c r="C17" s="123">
        <v>99.5808257343767</v>
      </c>
      <c r="D17" s="201">
        <v>99.5</v>
      </c>
      <c r="E17" s="122">
        <f t="shared" si="1"/>
        <v>0.0808257343766599</v>
      </c>
    </row>
    <row r="18" ht="19.5" customHeight="true" spans="1:5">
      <c r="A18" s="209" t="s">
        <v>71</v>
      </c>
      <c r="B18" s="208">
        <f>61159/B8*100</f>
        <v>96.1740470499434</v>
      </c>
      <c r="C18" s="123">
        <v>130.174183332356</v>
      </c>
      <c r="D18" s="201">
        <v>128.1</v>
      </c>
      <c r="E18" s="122">
        <f t="shared" si="1"/>
        <v>2.07418333235586</v>
      </c>
    </row>
    <row r="19" s="157" customFormat="true" ht="18.75" customHeight="true" spans="1:5">
      <c r="A19" s="210" t="s">
        <v>67</v>
      </c>
      <c r="B19" s="211">
        <f>22796/24055*100</f>
        <v>94.7661608813137</v>
      </c>
      <c r="C19" s="200">
        <v>97.7374433909466</v>
      </c>
      <c r="D19" s="201">
        <v>99.4</v>
      </c>
      <c r="E19" s="122">
        <f t="shared" si="1"/>
        <v>-1.66255660905341</v>
      </c>
    </row>
    <row r="20" hidden="true" spans="5:5">
      <c r="E20" s="215">
        <f>B20-C20</f>
        <v>0</v>
      </c>
    </row>
    <row r="21" hidden="true" spans="5:5">
      <c r="E21" s="215">
        <f>B21-C21</f>
        <v>0</v>
      </c>
    </row>
    <row r="22" ht="19.5" customHeight="true"/>
    <row r="23" ht="18.75" customHeight="true"/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3"/>
  <sheetViews>
    <sheetView topLeftCell="B1" workbookViewId="0">
      <selection activeCell="D16" sqref="D16"/>
    </sheetView>
  </sheetViews>
  <sheetFormatPr defaultColWidth="10.2857142857143" defaultRowHeight="15.75"/>
  <cols>
    <col min="1" max="1" width="12" style="158" hidden="true" customWidth="true"/>
    <col min="2" max="2" width="15.7142857142857" style="158" customWidth="true"/>
    <col min="3" max="3" width="17.2857142857143" style="160" customWidth="true"/>
    <col min="4" max="4" width="17.1428571428571" style="161" customWidth="true"/>
    <col min="5" max="5" width="15.8571428571429" style="161" hidden="true" customWidth="true"/>
    <col min="6" max="6" width="18.2857142857143" style="161" customWidth="true"/>
    <col min="7" max="7" width="18.2857142857143" style="161" hidden="true" customWidth="true"/>
    <col min="8" max="12" width="10.2857142857143" style="158" hidden="true" customWidth="true"/>
    <col min="13" max="13" width="11.5714285714286" style="158" hidden="true" customWidth="true"/>
    <col min="14" max="16" width="10.2857142857143" style="158" hidden="true" customWidth="true"/>
    <col min="17" max="17" width="11.5714285714286" style="158" hidden="true" customWidth="true"/>
    <col min="18" max="19" width="10.2857142857143" style="158" hidden="true" customWidth="true"/>
    <col min="20" max="221" width="10.2857142857143" style="158"/>
    <col min="222" max="16384" width="10.2857142857143" style="111"/>
  </cols>
  <sheetData>
    <row r="1" s="158" customFormat="true" ht="30" customHeight="true" spans="2:256">
      <c r="B1" s="78" t="s">
        <v>72</v>
      </c>
      <c r="C1" s="78"/>
      <c r="D1" s="78"/>
      <c r="E1" s="78"/>
      <c r="F1" s="78"/>
      <c r="G1" s="177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1"/>
      <c r="IJ1" s="111"/>
      <c r="IK1" s="111"/>
      <c r="IL1" s="111"/>
      <c r="IM1" s="111"/>
      <c r="IN1" s="111"/>
      <c r="IO1" s="111"/>
      <c r="IP1" s="111"/>
      <c r="IQ1" s="111"/>
      <c r="IR1" s="111"/>
      <c r="IS1" s="111"/>
      <c r="IT1" s="111"/>
      <c r="IU1" s="111"/>
      <c r="IV1" s="111"/>
    </row>
    <row r="2" s="159" customFormat="true" ht="27.75" customHeight="true" spans="2:17">
      <c r="B2" s="162" t="s">
        <v>2</v>
      </c>
      <c r="C2" s="163" t="s">
        <v>73</v>
      </c>
      <c r="D2" s="164" t="s">
        <v>74</v>
      </c>
      <c r="E2" s="178" t="s">
        <v>75</v>
      </c>
      <c r="F2" s="179" t="s">
        <v>4</v>
      </c>
      <c r="G2" s="180">
        <v>2022</v>
      </c>
      <c r="H2" s="181" t="s">
        <v>76</v>
      </c>
      <c r="I2" s="181" t="s">
        <v>77</v>
      </c>
      <c r="J2" s="181" t="s">
        <v>78</v>
      </c>
      <c r="K2" s="181" t="s">
        <v>79</v>
      </c>
      <c r="L2" s="181" t="s">
        <v>80</v>
      </c>
      <c r="M2" s="181" t="s">
        <v>81</v>
      </c>
      <c r="N2" s="181" t="s">
        <v>76</v>
      </c>
      <c r="O2" s="181" t="s">
        <v>78</v>
      </c>
      <c r="P2" s="181" t="s">
        <v>79</v>
      </c>
      <c r="Q2" s="181" t="s">
        <v>82</v>
      </c>
    </row>
    <row r="3" s="159" customFormat="true" ht="22.5" customHeight="true" spans="2:13">
      <c r="B3" s="165" t="s">
        <v>83</v>
      </c>
      <c r="C3" s="166" t="s">
        <v>84</v>
      </c>
      <c r="D3" s="167">
        <v>205.6951854</v>
      </c>
      <c r="E3" s="182">
        <v>187.8</v>
      </c>
      <c r="F3" s="183">
        <f t="shared" ref="F3:F15" si="0">(D3-E3)/E3*100</f>
        <v>9.52885271565495</v>
      </c>
      <c r="G3" s="184"/>
      <c r="H3" s="159">
        <v>1399783.155</v>
      </c>
      <c r="I3" s="159">
        <v>1180.61</v>
      </c>
      <c r="J3" s="159">
        <v>575252</v>
      </c>
      <c r="K3" s="159">
        <v>79144.99</v>
      </c>
      <c r="L3" s="159">
        <v>1591.099</v>
      </c>
      <c r="M3" s="159">
        <f>(H3+J3+K3+I3+L3)/10000</f>
        <v>205.6951854</v>
      </c>
    </row>
    <row r="4" s="159" customFormat="true" ht="20" customHeight="true" spans="2:24">
      <c r="B4" s="165" t="s">
        <v>85</v>
      </c>
      <c r="C4" s="166" t="s">
        <v>86</v>
      </c>
      <c r="D4" s="168">
        <v>3221.04</v>
      </c>
      <c r="E4" s="182">
        <v>2511</v>
      </c>
      <c r="F4" s="183">
        <f t="shared" si="0"/>
        <v>28.2771804062127</v>
      </c>
      <c r="G4" s="184"/>
      <c r="H4" s="159">
        <v>3221.04</v>
      </c>
      <c r="M4" s="159">
        <f t="shared" ref="M4:M16" si="1">H4+J4+K4+I4+L4</f>
        <v>3221.04</v>
      </c>
      <c r="X4" s="190"/>
    </row>
    <row r="5" s="159" customFormat="true" ht="18" customHeight="true" spans="2:13">
      <c r="B5" s="165" t="s">
        <v>87</v>
      </c>
      <c r="C5" s="166" t="s">
        <v>86</v>
      </c>
      <c r="D5" s="168">
        <v>1265.83</v>
      </c>
      <c r="E5" s="185">
        <v>1453</v>
      </c>
      <c r="F5" s="183">
        <f t="shared" si="0"/>
        <v>-12.8816242257399</v>
      </c>
      <c r="G5" s="184"/>
      <c r="H5" s="159">
        <v>1265.83</v>
      </c>
      <c r="M5" s="159">
        <f t="shared" si="1"/>
        <v>1265.83</v>
      </c>
    </row>
    <row r="6" s="159" customFormat="true" ht="16.5" customHeight="true" spans="2:13">
      <c r="B6" s="165" t="s">
        <v>88</v>
      </c>
      <c r="C6" s="166" t="s">
        <v>86</v>
      </c>
      <c r="D6" s="168">
        <v>5402</v>
      </c>
      <c r="E6" s="186">
        <v>7005</v>
      </c>
      <c r="F6" s="183">
        <f t="shared" si="0"/>
        <v>-22.8836545324768</v>
      </c>
      <c r="G6" s="184"/>
      <c r="J6" s="159">
        <v>4902</v>
      </c>
      <c r="L6" s="159">
        <v>500</v>
      </c>
      <c r="M6" s="159">
        <f t="shared" si="1"/>
        <v>5402</v>
      </c>
    </row>
    <row r="7" s="159" customFormat="true" ht="18" customHeight="true" spans="2:13">
      <c r="B7" s="165" t="s">
        <v>89</v>
      </c>
      <c r="C7" s="166" t="s">
        <v>86</v>
      </c>
      <c r="D7" s="169">
        <v>2520.7</v>
      </c>
      <c r="E7" s="182">
        <v>3800</v>
      </c>
      <c r="F7" s="183">
        <f t="shared" si="0"/>
        <v>-33.6657894736842</v>
      </c>
      <c r="G7" s="184"/>
      <c r="H7" s="159">
        <v>2520.7</v>
      </c>
      <c r="M7" s="159">
        <f t="shared" si="1"/>
        <v>2520.7</v>
      </c>
    </row>
    <row r="8" s="159" customFormat="true" ht="18" customHeight="true" spans="2:13">
      <c r="B8" s="165" t="s">
        <v>90</v>
      </c>
      <c r="C8" s="166" t="s">
        <v>86</v>
      </c>
      <c r="D8" s="168">
        <v>150.71</v>
      </c>
      <c r="E8" s="185">
        <v>27</v>
      </c>
      <c r="F8" s="183">
        <f t="shared" si="0"/>
        <v>458.185185185185</v>
      </c>
      <c r="G8" s="184"/>
      <c r="H8" s="159">
        <v>150.71</v>
      </c>
      <c r="M8" s="159">
        <f t="shared" si="1"/>
        <v>150.71</v>
      </c>
    </row>
    <row r="9" s="159" customFormat="true" ht="18" customHeight="true" spans="2:13">
      <c r="B9" s="165" t="s">
        <v>91</v>
      </c>
      <c r="C9" s="166" t="s">
        <v>86</v>
      </c>
      <c r="D9" s="167">
        <v>37</v>
      </c>
      <c r="E9" s="187">
        <v>20</v>
      </c>
      <c r="F9" s="183">
        <f t="shared" si="0"/>
        <v>85</v>
      </c>
      <c r="G9" s="184"/>
      <c r="L9" s="159">
        <v>37</v>
      </c>
      <c r="M9" s="159">
        <f t="shared" si="1"/>
        <v>37</v>
      </c>
    </row>
    <row r="10" s="159" customFormat="true" ht="18" customHeight="true" spans="2:13">
      <c r="B10" s="165" t="s">
        <v>92</v>
      </c>
      <c r="C10" s="166" t="s">
        <v>86</v>
      </c>
      <c r="D10" s="169">
        <v>14.05</v>
      </c>
      <c r="E10" s="182">
        <v>31</v>
      </c>
      <c r="F10" s="183">
        <f t="shared" si="0"/>
        <v>-54.6774193548387</v>
      </c>
      <c r="G10" s="184"/>
      <c r="H10" s="159">
        <v>12.43</v>
      </c>
      <c r="L10" s="159">
        <v>1.62</v>
      </c>
      <c r="M10" s="159">
        <f t="shared" si="1"/>
        <v>14.05</v>
      </c>
    </row>
    <row r="11" s="159" customFormat="true" ht="18" customHeight="true" spans="2:13">
      <c r="B11" s="165" t="s">
        <v>93</v>
      </c>
      <c r="C11" s="166" t="s">
        <v>86</v>
      </c>
      <c r="D11" s="169">
        <v>10102</v>
      </c>
      <c r="E11" s="182">
        <v>13250</v>
      </c>
      <c r="F11" s="183">
        <f t="shared" si="0"/>
        <v>-23.7584905660377</v>
      </c>
      <c r="G11" s="184"/>
      <c r="K11" s="159">
        <v>1260</v>
      </c>
      <c r="L11" s="159">
        <v>8842</v>
      </c>
      <c r="M11" s="159">
        <f t="shared" si="1"/>
        <v>10102</v>
      </c>
    </row>
    <row r="12" s="159" customFormat="true" ht="18" customHeight="true" spans="2:13">
      <c r="B12" s="165" t="s">
        <v>94</v>
      </c>
      <c r="C12" s="166" t="s">
        <v>86</v>
      </c>
      <c r="D12" s="169">
        <v>189098</v>
      </c>
      <c r="E12" s="182">
        <v>324539</v>
      </c>
      <c r="F12" s="183">
        <f t="shared" si="0"/>
        <v>-41.7333509994176</v>
      </c>
      <c r="G12" s="184"/>
      <c r="H12" s="159">
        <v>189098</v>
      </c>
      <c r="M12" s="159">
        <f t="shared" si="1"/>
        <v>189098</v>
      </c>
    </row>
    <row r="13" s="159" customFormat="true" ht="18" customHeight="true" spans="2:13">
      <c r="B13" s="165" t="s">
        <v>95</v>
      </c>
      <c r="C13" s="166" t="s">
        <v>86</v>
      </c>
      <c r="D13" s="169">
        <v>159502</v>
      </c>
      <c r="E13" s="169">
        <v>239109</v>
      </c>
      <c r="F13" s="183">
        <f t="shared" si="0"/>
        <v>-33.2931842799727</v>
      </c>
      <c r="G13" s="184"/>
      <c r="H13" s="159">
        <v>159502</v>
      </c>
      <c r="M13" s="159">
        <f t="shared" si="1"/>
        <v>159502</v>
      </c>
    </row>
    <row r="14" s="159" customFormat="true" ht="18" customHeight="true" spans="2:13">
      <c r="B14" s="165" t="s">
        <v>96</v>
      </c>
      <c r="C14" s="166" t="s">
        <v>97</v>
      </c>
      <c r="D14" s="169">
        <v>98324</v>
      </c>
      <c r="E14" s="182">
        <v>55128</v>
      </c>
      <c r="F14" s="183">
        <f t="shared" si="0"/>
        <v>78.3558264402844</v>
      </c>
      <c r="G14" s="184"/>
      <c r="J14" s="159">
        <v>23962</v>
      </c>
      <c r="K14" s="159">
        <v>9475</v>
      </c>
      <c r="L14" s="159">
        <v>64887</v>
      </c>
      <c r="M14" s="159">
        <f t="shared" si="1"/>
        <v>98324</v>
      </c>
    </row>
    <row r="15" s="159" customFormat="true" ht="18" customHeight="true" spans="2:13">
      <c r="B15" s="170" t="s">
        <v>98</v>
      </c>
      <c r="C15" s="171" t="s">
        <v>86</v>
      </c>
      <c r="D15" s="167">
        <v>267.32</v>
      </c>
      <c r="E15" s="188">
        <v>1122</v>
      </c>
      <c r="F15" s="183">
        <f t="shared" si="0"/>
        <v>-76.174688057041</v>
      </c>
      <c r="G15" s="184"/>
      <c r="J15" s="159">
        <v>267.32</v>
      </c>
      <c r="M15" s="159">
        <f t="shared" si="1"/>
        <v>267.32</v>
      </c>
    </row>
    <row r="16" s="159" customFormat="true" ht="18" customHeight="true" spans="2:13">
      <c r="B16" s="170" t="s">
        <v>99</v>
      </c>
      <c r="C16" s="171" t="s">
        <v>100</v>
      </c>
      <c r="D16" s="172" t="s">
        <v>101</v>
      </c>
      <c r="E16" s="172" t="s">
        <v>101</v>
      </c>
      <c r="F16" s="172" t="s">
        <v>101</v>
      </c>
      <c r="G16" s="184"/>
      <c r="M16" s="159">
        <f t="shared" si="1"/>
        <v>0</v>
      </c>
    </row>
    <row r="17" s="159" customFormat="true" ht="18" customHeight="true" spans="2:7">
      <c r="B17" s="173" t="s">
        <v>102</v>
      </c>
      <c r="C17" s="174"/>
      <c r="D17" s="174"/>
      <c r="E17" s="174"/>
      <c r="F17" s="174"/>
      <c r="G17" s="189"/>
    </row>
    <row r="18" s="158" customFormat="true" spans="2:256">
      <c r="B18" s="174"/>
      <c r="C18" s="174"/>
      <c r="D18" s="174"/>
      <c r="E18" s="174"/>
      <c r="F18" s="174"/>
      <c r="G18" s="161"/>
      <c r="HN18" s="111"/>
      <c r="HO18" s="111"/>
      <c r="HP18" s="111"/>
      <c r="HQ18" s="111"/>
      <c r="HR18" s="111"/>
      <c r="HS18" s="111"/>
      <c r="HT18" s="111"/>
      <c r="HU18" s="111"/>
      <c r="HV18" s="111"/>
      <c r="HW18" s="111"/>
      <c r="HX18" s="111"/>
      <c r="HY18" s="111"/>
      <c r="HZ18" s="111"/>
      <c r="IA18" s="111"/>
      <c r="IB18" s="111"/>
      <c r="IC18" s="111"/>
      <c r="ID18" s="111"/>
      <c r="IE18" s="111"/>
      <c r="IF18" s="111"/>
      <c r="IG18" s="111"/>
      <c r="IH18" s="111"/>
      <c r="II18" s="111"/>
      <c r="IJ18" s="111"/>
      <c r="IK18" s="111"/>
      <c r="IL18" s="111"/>
      <c r="IM18" s="111"/>
      <c r="IN18" s="111"/>
      <c r="IO18" s="111"/>
      <c r="IP18" s="111"/>
      <c r="IQ18" s="111"/>
      <c r="IR18" s="111"/>
      <c r="IS18" s="111"/>
      <c r="IT18" s="111"/>
      <c r="IU18" s="111"/>
      <c r="IV18" s="111"/>
    </row>
    <row r="19" s="158" customFormat="true" spans="3:256">
      <c r="C19" s="160"/>
      <c r="D19" s="175"/>
      <c r="E19" s="161"/>
      <c r="F19" s="161"/>
      <c r="G19" s="161"/>
      <c r="M19" s="158">
        <f>M3/10000</f>
        <v>0.02056951854</v>
      </c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  <c r="IF19" s="111"/>
      <c r="IG19" s="111"/>
      <c r="IH19" s="111"/>
      <c r="II19" s="111"/>
      <c r="IJ19" s="111"/>
      <c r="IK19" s="111"/>
      <c r="IL19" s="111"/>
      <c r="IM19" s="111"/>
      <c r="IN19" s="111"/>
      <c r="IO19" s="111"/>
      <c r="IP19" s="111"/>
      <c r="IQ19" s="111"/>
      <c r="IR19" s="111"/>
      <c r="IS19" s="111"/>
      <c r="IT19" s="111"/>
      <c r="IU19" s="111"/>
      <c r="IV19" s="111"/>
    </row>
    <row r="20" s="158" customFormat="true" spans="3:256">
      <c r="C20" s="160"/>
      <c r="D20" s="175"/>
      <c r="E20" s="161"/>
      <c r="F20" s="161"/>
      <c r="G20" s="180">
        <v>2021</v>
      </c>
      <c r="H20" s="158">
        <v>596177.6</v>
      </c>
      <c r="I20" s="158">
        <v>376.25</v>
      </c>
      <c r="J20" s="158">
        <v>240270.6</v>
      </c>
      <c r="K20" s="158">
        <v>25209.23</v>
      </c>
      <c r="L20" s="158">
        <v>774.2635</v>
      </c>
      <c r="M20" s="158">
        <f>H20+I20+J20+K20+L20</f>
        <v>862807.9435</v>
      </c>
      <c r="HN20" s="111"/>
      <c r="HO20" s="111"/>
      <c r="HP20" s="111"/>
      <c r="HQ20" s="111"/>
      <c r="HR20" s="111"/>
      <c r="HS20" s="111"/>
      <c r="HT20" s="111"/>
      <c r="HU20" s="111"/>
      <c r="HV20" s="111"/>
      <c r="HW20" s="111"/>
      <c r="HX20" s="111"/>
      <c r="HY20" s="111"/>
      <c r="HZ20" s="111"/>
      <c r="IA20" s="111"/>
      <c r="IB20" s="111"/>
      <c r="IC20" s="111"/>
      <c r="ID20" s="111"/>
      <c r="IE20" s="111"/>
      <c r="IF20" s="111"/>
      <c r="IG20" s="111"/>
      <c r="IH20" s="111"/>
      <c r="II20" s="111"/>
      <c r="IJ20" s="111"/>
      <c r="IK20" s="111"/>
      <c r="IL20" s="111"/>
      <c r="IM20" s="111"/>
      <c r="IN20" s="111"/>
      <c r="IO20" s="111"/>
      <c r="IP20" s="111"/>
      <c r="IQ20" s="111"/>
      <c r="IR20" s="111"/>
      <c r="IS20" s="111"/>
      <c r="IT20" s="111"/>
      <c r="IU20" s="111"/>
      <c r="IV20" s="111"/>
    </row>
    <row r="21" s="158" customFormat="true" spans="3:256">
      <c r="C21" s="160"/>
      <c r="D21" s="175"/>
      <c r="E21" s="161"/>
      <c r="F21" s="161"/>
      <c r="G21" s="161"/>
      <c r="M21" s="158">
        <f>M20/10000</f>
        <v>86.28079435</v>
      </c>
      <c r="HN21" s="111"/>
      <c r="HO21" s="111"/>
      <c r="HP21" s="111"/>
      <c r="HQ21" s="111"/>
      <c r="HR21" s="111"/>
      <c r="HS21" s="111"/>
      <c r="HT21" s="111"/>
      <c r="HU21" s="111"/>
      <c r="HV21" s="111"/>
      <c r="HW21" s="111"/>
      <c r="HX21" s="111"/>
      <c r="HY21" s="111"/>
      <c r="HZ21" s="111"/>
      <c r="IA21" s="111"/>
      <c r="IB21" s="111"/>
      <c r="IC21" s="111"/>
      <c r="ID21" s="111"/>
      <c r="IE21" s="111"/>
      <c r="IF21" s="111"/>
      <c r="IG21" s="111"/>
      <c r="IH21" s="111"/>
      <c r="II21" s="111"/>
      <c r="IJ21" s="111"/>
      <c r="IK21" s="111"/>
      <c r="IL21" s="111"/>
      <c r="IM21" s="111"/>
      <c r="IN21" s="111"/>
      <c r="IO21" s="111"/>
      <c r="IP21" s="111"/>
      <c r="IQ21" s="111"/>
      <c r="IR21" s="111"/>
      <c r="IS21" s="111"/>
      <c r="IT21" s="111"/>
      <c r="IU21" s="111"/>
      <c r="IV21" s="111"/>
    </row>
    <row r="22" s="158" customFormat="true" spans="3:256">
      <c r="C22" s="160"/>
      <c r="D22" s="175"/>
      <c r="E22" s="161"/>
      <c r="F22" s="161"/>
      <c r="G22" s="161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1"/>
      <c r="HY22" s="111"/>
      <c r="HZ22" s="111"/>
      <c r="IA22" s="111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1"/>
      <c r="IM22" s="111"/>
      <c r="IN22" s="111"/>
      <c r="IO22" s="111"/>
      <c r="IP22" s="111"/>
      <c r="IQ22" s="111"/>
      <c r="IR22" s="111"/>
      <c r="IS22" s="111"/>
      <c r="IT22" s="111"/>
      <c r="IU22" s="111"/>
      <c r="IV22" s="111"/>
    </row>
    <row r="23" s="158" customFormat="true" spans="3:256">
      <c r="C23" s="160"/>
      <c r="D23" s="175"/>
      <c r="E23" s="161"/>
      <c r="F23" s="161"/>
      <c r="G23" s="161"/>
      <c r="HN23" s="111"/>
      <c r="HO23" s="111"/>
      <c r="HP23" s="111"/>
      <c r="HQ23" s="111"/>
      <c r="HR23" s="111"/>
      <c r="HS23" s="111"/>
      <c r="HT23" s="111"/>
      <c r="HU23" s="111"/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  <c r="IF23" s="111"/>
      <c r="IG23" s="111"/>
      <c r="IH23" s="111"/>
      <c r="II23" s="111"/>
      <c r="IJ23" s="111"/>
      <c r="IK23" s="111"/>
      <c r="IL23" s="111"/>
      <c r="IM23" s="111"/>
      <c r="IN23" s="111"/>
      <c r="IO23" s="111"/>
      <c r="IP23" s="111"/>
      <c r="IQ23" s="111"/>
      <c r="IR23" s="111"/>
      <c r="IS23" s="111"/>
      <c r="IT23" s="111"/>
      <c r="IU23" s="111"/>
      <c r="IV23" s="111"/>
    </row>
    <row r="24" s="158" customFormat="true" spans="3:256">
      <c r="C24" s="160"/>
      <c r="D24" s="175"/>
      <c r="E24" s="161"/>
      <c r="F24" s="161"/>
      <c r="G24" s="161"/>
      <c r="HN24" s="111"/>
      <c r="HO24" s="111"/>
      <c r="HP24" s="111"/>
      <c r="HQ24" s="111"/>
      <c r="HR24" s="111"/>
      <c r="HS24" s="111"/>
      <c r="HT24" s="111"/>
      <c r="HU24" s="111"/>
      <c r="HV24" s="111"/>
      <c r="HW24" s="111"/>
      <c r="HX24" s="111"/>
      <c r="HY24" s="111"/>
      <c r="HZ24" s="111"/>
      <c r="IA24" s="111"/>
      <c r="IB24" s="111"/>
      <c r="IC24" s="111"/>
      <c r="ID24" s="111"/>
      <c r="IE24" s="111"/>
      <c r="IF24" s="111"/>
      <c r="IG24" s="111"/>
      <c r="IH24" s="111"/>
      <c r="II24" s="111"/>
      <c r="IJ24" s="111"/>
      <c r="IK24" s="111"/>
      <c r="IL24" s="111"/>
      <c r="IM24" s="111"/>
      <c r="IN24" s="111"/>
      <c r="IO24" s="111"/>
      <c r="IP24" s="111"/>
      <c r="IQ24" s="111"/>
      <c r="IR24" s="111"/>
      <c r="IS24" s="111"/>
      <c r="IT24" s="111"/>
      <c r="IU24" s="111"/>
      <c r="IV24" s="111"/>
    </row>
    <row r="25" s="158" customFormat="true" spans="3:256">
      <c r="C25" s="160"/>
      <c r="D25" s="175"/>
      <c r="E25" s="161"/>
      <c r="F25" s="161"/>
      <c r="G25" s="161"/>
      <c r="HN25" s="111"/>
      <c r="HO25" s="111"/>
      <c r="HP25" s="111"/>
      <c r="HQ25" s="111"/>
      <c r="HR25" s="111"/>
      <c r="HS25" s="111"/>
      <c r="HT25" s="111"/>
      <c r="HU25" s="111"/>
      <c r="HV25" s="111"/>
      <c r="HW25" s="111"/>
      <c r="HX25" s="111"/>
      <c r="HY25" s="111"/>
      <c r="HZ25" s="111"/>
      <c r="IA25" s="111"/>
      <c r="IB25" s="111"/>
      <c r="IC25" s="111"/>
      <c r="ID25" s="111"/>
      <c r="IE25" s="111"/>
      <c r="IF25" s="111"/>
      <c r="IG25" s="111"/>
      <c r="IH25" s="111"/>
      <c r="II25" s="111"/>
      <c r="IJ25" s="111"/>
      <c r="IK25" s="111"/>
      <c r="IL25" s="111"/>
      <c r="IM25" s="111"/>
      <c r="IN25" s="111"/>
      <c r="IO25" s="111"/>
      <c r="IP25" s="111"/>
      <c r="IQ25" s="111"/>
      <c r="IR25" s="111"/>
      <c r="IS25" s="111"/>
      <c r="IT25" s="111"/>
      <c r="IU25" s="111"/>
      <c r="IV25" s="111"/>
    </row>
    <row r="26" s="158" customFormat="true" spans="3:256">
      <c r="C26" s="160"/>
      <c r="D26" s="175"/>
      <c r="E26" s="161"/>
      <c r="F26" s="161"/>
      <c r="G26" s="161"/>
      <c r="HN26" s="111"/>
      <c r="HO26" s="111"/>
      <c r="HP26" s="111"/>
      <c r="HQ26" s="111"/>
      <c r="HR26" s="111"/>
      <c r="HS26" s="111"/>
      <c r="HT26" s="111"/>
      <c r="HU26" s="111"/>
      <c r="HV26" s="111"/>
      <c r="HW26" s="111"/>
      <c r="HX26" s="111"/>
      <c r="HY26" s="111"/>
      <c r="HZ26" s="111"/>
      <c r="IA26" s="111"/>
      <c r="IB26" s="111"/>
      <c r="IC26" s="111"/>
      <c r="ID26" s="111"/>
      <c r="IE26" s="111"/>
      <c r="IF26" s="111"/>
      <c r="IG26" s="111"/>
      <c r="IH26" s="111"/>
      <c r="II26" s="111"/>
      <c r="IJ26" s="111"/>
      <c r="IK26" s="111"/>
      <c r="IL26" s="111"/>
      <c r="IM26" s="111"/>
      <c r="IN26" s="111"/>
      <c r="IO26" s="111"/>
      <c r="IP26" s="111"/>
      <c r="IQ26" s="111"/>
      <c r="IR26" s="111"/>
      <c r="IS26" s="111"/>
      <c r="IT26" s="111"/>
      <c r="IU26" s="111"/>
      <c r="IV26" s="111"/>
    </row>
    <row r="27" s="158" customFormat="true" spans="3:256">
      <c r="C27" s="160"/>
      <c r="D27" s="175"/>
      <c r="E27" s="161"/>
      <c r="F27" s="161"/>
      <c r="G27" s="161"/>
      <c r="HN27" s="111"/>
      <c r="HO27" s="111"/>
      <c r="HP27" s="111"/>
      <c r="HQ27" s="111"/>
      <c r="HR27" s="111"/>
      <c r="HS27" s="111"/>
      <c r="HT27" s="111"/>
      <c r="HU27" s="111"/>
      <c r="HV27" s="111"/>
      <c r="HW27" s="111"/>
      <c r="HX27" s="111"/>
      <c r="HY27" s="111"/>
      <c r="HZ27" s="111"/>
      <c r="IA27" s="111"/>
      <c r="IB27" s="111"/>
      <c r="IC27" s="111"/>
      <c r="ID27" s="111"/>
      <c r="IE27" s="111"/>
      <c r="IF27" s="111"/>
      <c r="IG27" s="111"/>
      <c r="IH27" s="111"/>
      <c r="II27" s="111"/>
      <c r="IJ27" s="111"/>
      <c r="IK27" s="111"/>
      <c r="IL27" s="111"/>
      <c r="IM27" s="111"/>
      <c r="IN27" s="111"/>
      <c r="IO27" s="111"/>
      <c r="IP27" s="111"/>
      <c r="IQ27" s="111"/>
      <c r="IR27" s="111"/>
      <c r="IS27" s="111"/>
      <c r="IT27" s="111"/>
      <c r="IU27" s="111"/>
      <c r="IV27" s="111"/>
    </row>
    <row r="28" s="158" customFormat="true" spans="3:256">
      <c r="C28" s="160"/>
      <c r="D28" s="175"/>
      <c r="E28" s="161"/>
      <c r="F28" s="161"/>
      <c r="G28" s="161"/>
      <c r="HN28" s="111"/>
      <c r="HO28" s="111"/>
      <c r="HP28" s="111"/>
      <c r="HQ28" s="111"/>
      <c r="HR28" s="111"/>
      <c r="HS28" s="111"/>
      <c r="HT28" s="111"/>
      <c r="HU28" s="111"/>
      <c r="HV28" s="111"/>
      <c r="HW28" s="111"/>
      <c r="HX28" s="111"/>
      <c r="HY28" s="111"/>
      <c r="HZ28" s="111"/>
      <c r="IA28" s="111"/>
      <c r="IB28" s="111"/>
      <c r="IC28" s="111"/>
      <c r="ID28" s="111"/>
      <c r="IE28" s="111"/>
      <c r="IF28" s="111"/>
      <c r="IG28" s="111"/>
      <c r="IH28" s="111"/>
      <c r="II28" s="111"/>
      <c r="IJ28" s="111"/>
      <c r="IK28" s="111"/>
      <c r="IL28" s="111"/>
      <c r="IM28" s="111"/>
      <c r="IN28" s="111"/>
      <c r="IO28" s="111"/>
      <c r="IP28" s="111"/>
      <c r="IQ28" s="111"/>
      <c r="IR28" s="111"/>
      <c r="IS28" s="111"/>
      <c r="IT28" s="111"/>
      <c r="IU28" s="111"/>
      <c r="IV28" s="111"/>
    </row>
    <row r="29" s="158" customFormat="true" spans="3:256">
      <c r="C29" s="160"/>
      <c r="D29" s="175"/>
      <c r="E29" s="161"/>
      <c r="F29" s="161"/>
      <c r="G29" s="161"/>
      <c r="HN29" s="111"/>
      <c r="HO29" s="111"/>
      <c r="HP29" s="111"/>
      <c r="HQ29" s="111"/>
      <c r="HR29" s="111"/>
      <c r="HS29" s="111"/>
      <c r="HT29" s="111"/>
      <c r="HU29" s="111"/>
      <c r="HV29" s="111"/>
      <c r="HW29" s="111"/>
      <c r="HX29" s="111"/>
      <c r="HY29" s="111"/>
      <c r="HZ29" s="111"/>
      <c r="IA29" s="111"/>
      <c r="IB29" s="111"/>
      <c r="IC29" s="111"/>
      <c r="ID29" s="111"/>
      <c r="IE29" s="111"/>
      <c r="IF29" s="111"/>
      <c r="IG29" s="111"/>
      <c r="IH29" s="111"/>
      <c r="II29" s="111"/>
      <c r="IJ29" s="111"/>
      <c r="IK29" s="111"/>
      <c r="IL29" s="111"/>
      <c r="IM29" s="111"/>
      <c r="IN29" s="111"/>
      <c r="IO29" s="111"/>
      <c r="IP29" s="111"/>
      <c r="IQ29" s="111"/>
      <c r="IR29" s="111"/>
      <c r="IS29" s="111"/>
      <c r="IT29" s="111"/>
      <c r="IU29" s="111"/>
      <c r="IV29" s="111"/>
    </row>
    <row r="30" s="158" customFormat="true" spans="3:256">
      <c r="C30" s="160"/>
      <c r="D30" s="175"/>
      <c r="E30" s="161"/>
      <c r="F30" s="161"/>
      <c r="G30" s="161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111"/>
      <c r="ID30" s="111"/>
      <c r="IE30" s="111"/>
      <c r="IF30" s="111"/>
      <c r="IG30" s="111"/>
      <c r="IH30" s="111"/>
      <c r="II30" s="111"/>
      <c r="IJ30" s="111"/>
      <c r="IK30" s="111"/>
      <c r="IL30" s="111"/>
      <c r="IM30" s="111"/>
      <c r="IN30" s="111"/>
      <c r="IO30" s="111"/>
      <c r="IP30" s="111"/>
      <c r="IQ30" s="111"/>
      <c r="IR30" s="111"/>
      <c r="IS30" s="111"/>
      <c r="IT30" s="111"/>
      <c r="IU30" s="111"/>
      <c r="IV30" s="111"/>
    </row>
    <row r="31" s="158" customFormat="true" spans="3:256">
      <c r="C31" s="160"/>
      <c r="D31" s="161"/>
      <c r="E31" s="161"/>
      <c r="F31" s="161"/>
      <c r="G31" s="161"/>
      <c r="HN31" s="111"/>
      <c r="HO31" s="111"/>
      <c r="HP31" s="111"/>
      <c r="HQ31" s="111"/>
      <c r="HR31" s="111"/>
      <c r="HS31" s="111"/>
      <c r="HT31" s="111"/>
      <c r="HU31" s="111"/>
      <c r="HV31" s="111"/>
      <c r="HW31" s="111"/>
      <c r="HX31" s="111"/>
      <c r="HY31" s="111"/>
      <c r="HZ31" s="111"/>
      <c r="IA31" s="111"/>
      <c r="IB31" s="111"/>
      <c r="IC31" s="111"/>
      <c r="ID31" s="111"/>
      <c r="IE31" s="111"/>
      <c r="IF31" s="111"/>
      <c r="IG31" s="111"/>
      <c r="IH31" s="111"/>
      <c r="II31" s="111"/>
      <c r="IJ31" s="111"/>
      <c r="IK31" s="111"/>
      <c r="IL31" s="111"/>
      <c r="IM31" s="111"/>
      <c r="IN31" s="111"/>
      <c r="IO31" s="111"/>
      <c r="IP31" s="111"/>
      <c r="IQ31" s="111"/>
      <c r="IR31" s="111"/>
      <c r="IS31" s="111"/>
      <c r="IT31" s="111"/>
      <c r="IU31" s="111"/>
      <c r="IV31" s="111"/>
    </row>
    <row r="32" s="158" customFormat="true" spans="3:256">
      <c r="C32" s="160"/>
      <c r="D32" s="161"/>
      <c r="E32" s="161"/>
      <c r="F32" s="161"/>
      <c r="G32" s="161"/>
      <c r="HN32" s="111"/>
      <c r="HO32" s="111"/>
      <c r="HP32" s="111"/>
      <c r="HQ32" s="111"/>
      <c r="HR32" s="111"/>
      <c r="HS32" s="111"/>
      <c r="HT32" s="111"/>
      <c r="HU32" s="111"/>
      <c r="HV32" s="111"/>
      <c r="HW32" s="111"/>
      <c r="HX32" s="111"/>
      <c r="HY32" s="111"/>
      <c r="HZ32" s="111"/>
      <c r="IA32" s="111"/>
      <c r="IB32" s="111"/>
      <c r="IC32" s="111"/>
      <c r="ID32" s="111"/>
      <c r="IE32" s="111"/>
      <c r="IF32" s="111"/>
      <c r="IG32" s="111"/>
      <c r="IH32" s="111"/>
      <c r="II32" s="111"/>
      <c r="IJ32" s="111"/>
      <c r="IK32" s="111"/>
      <c r="IL32" s="111"/>
      <c r="IM32" s="111"/>
      <c r="IN32" s="111"/>
      <c r="IO32" s="111"/>
      <c r="IP32" s="111"/>
      <c r="IQ32" s="111"/>
      <c r="IR32" s="111"/>
      <c r="IS32" s="111"/>
      <c r="IT32" s="111"/>
      <c r="IU32" s="111"/>
      <c r="IV32" s="111"/>
    </row>
    <row r="33" s="158" customFormat="true" spans="3:256">
      <c r="C33" s="160"/>
      <c r="D33" s="161"/>
      <c r="E33" s="161"/>
      <c r="F33" s="161"/>
      <c r="G33" s="161"/>
      <c r="HN33" s="111"/>
      <c r="HO33" s="111"/>
      <c r="HP33" s="111"/>
      <c r="HQ33" s="111"/>
      <c r="HR33" s="111"/>
      <c r="HS33" s="111"/>
      <c r="HT33" s="111"/>
      <c r="HU33" s="111"/>
      <c r="HV33" s="111"/>
      <c r="HW33" s="111"/>
      <c r="HX33" s="111"/>
      <c r="HY33" s="111"/>
      <c r="HZ33" s="111"/>
      <c r="IA33" s="111"/>
      <c r="IB33" s="111"/>
      <c r="IC33" s="111"/>
      <c r="ID33" s="111"/>
      <c r="IE33" s="111"/>
      <c r="IF33" s="111"/>
      <c r="IG33" s="111"/>
      <c r="IH33" s="111"/>
      <c r="II33" s="111"/>
      <c r="IJ33" s="111"/>
      <c r="IK33" s="111"/>
      <c r="IL33" s="111"/>
      <c r="IM33" s="111"/>
      <c r="IN33" s="111"/>
      <c r="IO33" s="111"/>
      <c r="IP33" s="111"/>
      <c r="IQ33" s="111"/>
      <c r="IR33" s="111"/>
      <c r="IS33" s="111"/>
      <c r="IT33" s="111"/>
      <c r="IU33" s="111"/>
      <c r="IV33" s="111"/>
    </row>
    <row r="34" s="158" customFormat="true" spans="3:256">
      <c r="C34" s="160"/>
      <c r="D34" s="161"/>
      <c r="E34" s="161"/>
      <c r="F34" s="161"/>
      <c r="G34" s="161"/>
      <c r="HN34" s="111"/>
      <c r="HO34" s="111"/>
      <c r="HP34" s="111"/>
      <c r="HQ34" s="111"/>
      <c r="HR34" s="111"/>
      <c r="HS34" s="111"/>
      <c r="HT34" s="111"/>
      <c r="HU34" s="111"/>
      <c r="HV34" s="111"/>
      <c r="HW34" s="111"/>
      <c r="HX34" s="111"/>
      <c r="HY34" s="111"/>
      <c r="HZ34" s="111"/>
      <c r="IA34" s="111"/>
      <c r="IB34" s="111"/>
      <c r="IC34" s="111"/>
      <c r="ID34" s="111"/>
      <c r="IE34" s="111"/>
      <c r="IF34" s="111"/>
      <c r="IG34" s="111"/>
      <c r="IH34" s="111"/>
      <c r="II34" s="111"/>
      <c r="IJ34" s="111"/>
      <c r="IK34" s="111"/>
      <c r="IL34" s="111"/>
      <c r="IM34" s="111"/>
      <c r="IN34" s="111"/>
      <c r="IO34" s="111"/>
      <c r="IP34" s="111"/>
      <c r="IQ34" s="111"/>
      <c r="IR34" s="111"/>
      <c r="IS34" s="111"/>
      <c r="IT34" s="111"/>
      <c r="IU34" s="111"/>
      <c r="IV34" s="111"/>
    </row>
    <row r="35" s="158" customFormat="true" spans="3:256">
      <c r="C35" s="160"/>
      <c r="D35" s="161"/>
      <c r="E35" s="161"/>
      <c r="F35" s="161"/>
      <c r="G35" s="161"/>
      <c r="HN35" s="111"/>
      <c r="HO35" s="111"/>
      <c r="HP35" s="111"/>
      <c r="HQ35" s="111"/>
      <c r="HR35" s="111"/>
      <c r="HS35" s="111"/>
      <c r="HT35" s="111"/>
      <c r="HU35" s="111"/>
      <c r="HV35" s="111"/>
      <c r="HW35" s="111"/>
      <c r="HX35" s="111"/>
      <c r="HY35" s="111"/>
      <c r="HZ35" s="111"/>
      <c r="IA35" s="111"/>
      <c r="IB35" s="111"/>
      <c r="IC35" s="111"/>
      <c r="ID35" s="111"/>
      <c r="IE35" s="111"/>
      <c r="IF35" s="111"/>
      <c r="IG35" s="111"/>
      <c r="IH35" s="111"/>
      <c r="II35" s="111"/>
      <c r="IJ35" s="111"/>
      <c r="IK35" s="111"/>
      <c r="IL35" s="111"/>
      <c r="IM35" s="111"/>
      <c r="IN35" s="111"/>
      <c r="IO35" s="111"/>
      <c r="IP35" s="111"/>
      <c r="IQ35" s="111"/>
      <c r="IR35" s="111"/>
      <c r="IS35" s="111"/>
      <c r="IT35" s="111"/>
      <c r="IU35" s="111"/>
      <c r="IV35" s="111"/>
    </row>
    <row r="36" s="158" customFormat="true" spans="3:256">
      <c r="C36" s="160"/>
      <c r="D36" s="161"/>
      <c r="E36" s="161"/>
      <c r="F36" s="161"/>
      <c r="G36" s="161"/>
      <c r="HN36" s="111"/>
      <c r="HO36" s="111"/>
      <c r="HP36" s="111"/>
      <c r="HQ36" s="111"/>
      <c r="HR36" s="111"/>
      <c r="HS36" s="111"/>
      <c r="HT36" s="111"/>
      <c r="HU36" s="111"/>
      <c r="HV36" s="111"/>
      <c r="HW36" s="111"/>
      <c r="HX36" s="111"/>
      <c r="HY36" s="111"/>
      <c r="HZ36" s="111"/>
      <c r="IA36" s="111"/>
      <c r="IB36" s="111"/>
      <c r="IC36" s="111"/>
      <c r="ID36" s="111"/>
      <c r="IE36" s="111"/>
      <c r="IF36" s="111"/>
      <c r="IG36" s="111"/>
      <c r="IH36" s="111"/>
      <c r="II36" s="111"/>
      <c r="IJ36" s="111"/>
      <c r="IK36" s="111"/>
      <c r="IL36" s="111"/>
      <c r="IM36" s="111"/>
      <c r="IN36" s="111"/>
      <c r="IO36" s="111"/>
      <c r="IP36" s="111"/>
      <c r="IQ36" s="111"/>
      <c r="IR36" s="111"/>
      <c r="IS36" s="111"/>
      <c r="IT36" s="111"/>
      <c r="IU36" s="111"/>
      <c r="IV36" s="111"/>
    </row>
    <row r="37" s="158" customFormat="true" spans="3:256">
      <c r="C37" s="160"/>
      <c r="D37" s="161"/>
      <c r="E37" s="161"/>
      <c r="F37" s="161"/>
      <c r="G37" s="161"/>
      <c r="HN37" s="111"/>
      <c r="HO37" s="111"/>
      <c r="HP37" s="111"/>
      <c r="HQ37" s="111"/>
      <c r="HR37" s="111"/>
      <c r="HS37" s="111"/>
      <c r="HT37" s="111"/>
      <c r="HU37" s="111"/>
      <c r="HV37" s="111"/>
      <c r="HW37" s="111"/>
      <c r="HX37" s="111"/>
      <c r="HY37" s="111"/>
      <c r="HZ37" s="111"/>
      <c r="IA37" s="111"/>
      <c r="IB37" s="111"/>
      <c r="IC37" s="111"/>
      <c r="ID37" s="111"/>
      <c r="IE37" s="111"/>
      <c r="IF37" s="111"/>
      <c r="IG37" s="111"/>
      <c r="IH37" s="111"/>
      <c r="II37" s="111"/>
      <c r="IJ37" s="111"/>
      <c r="IK37" s="111"/>
      <c r="IL37" s="111"/>
      <c r="IM37" s="111"/>
      <c r="IN37" s="111"/>
      <c r="IO37" s="111"/>
      <c r="IP37" s="111"/>
      <c r="IQ37" s="111"/>
      <c r="IR37" s="111"/>
      <c r="IS37" s="111"/>
      <c r="IT37" s="111"/>
      <c r="IU37" s="111"/>
      <c r="IV37" s="111"/>
    </row>
    <row r="38" s="158" customFormat="true" spans="3:256">
      <c r="C38" s="160"/>
      <c r="D38" s="161"/>
      <c r="E38" s="161"/>
      <c r="F38" s="161"/>
      <c r="G38" s="161"/>
      <c r="HN38" s="111"/>
      <c r="HO38" s="111"/>
      <c r="HP38" s="111"/>
      <c r="HQ38" s="111"/>
      <c r="HR38" s="111"/>
      <c r="HS38" s="111"/>
      <c r="HT38" s="111"/>
      <c r="HU38" s="111"/>
      <c r="HV38" s="111"/>
      <c r="HW38" s="111"/>
      <c r="HX38" s="111"/>
      <c r="HY38" s="111"/>
      <c r="HZ38" s="111"/>
      <c r="IA38" s="111"/>
      <c r="IB38" s="111"/>
      <c r="IC38" s="111"/>
      <c r="ID38" s="111"/>
      <c r="IE38" s="111"/>
      <c r="IF38" s="111"/>
      <c r="IG38" s="111"/>
      <c r="IH38" s="111"/>
      <c r="II38" s="111"/>
      <c r="IJ38" s="111"/>
      <c r="IK38" s="111"/>
      <c r="IL38" s="111"/>
      <c r="IM38" s="111"/>
      <c r="IN38" s="111"/>
      <c r="IO38" s="111"/>
      <c r="IP38" s="111"/>
      <c r="IQ38" s="111"/>
      <c r="IR38" s="111"/>
      <c r="IS38" s="111"/>
      <c r="IT38" s="111"/>
      <c r="IU38" s="111"/>
      <c r="IV38" s="111"/>
    </row>
    <row r="39" s="158" customFormat="true" ht="25.5" hidden="true" customHeight="true" spans="2:256">
      <c r="B39" s="176"/>
      <c r="C39" s="160"/>
      <c r="D39" s="161"/>
      <c r="E39" s="161"/>
      <c r="HN39" s="111"/>
      <c r="HO39" s="111"/>
      <c r="HP39" s="111"/>
      <c r="HQ39" s="111"/>
      <c r="HR39" s="111"/>
      <c r="HS39" s="111"/>
      <c r="HT39" s="111"/>
      <c r="HU39" s="111"/>
      <c r="HV39" s="111"/>
      <c r="HW39" s="111"/>
      <c r="HX39" s="111"/>
      <c r="HY39" s="111"/>
      <c r="HZ39" s="111"/>
      <c r="IA39" s="111"/>
      <c r="IB39" s="111"/>
      <c r="IC39" s="111"/>
      <c r="ID39" s="111"/>
      <c r="IE39" s="111"/>
      <c r="IF39" s="111"/>
      <c r="IG39" s="111"/>
      <c r="IH39" s="111"/>
      <c r="II39" s="111"/>
      <c r="IJ39" s="111"/>
      <c r="IK39" s="111"/>
      <c r="IL39" s="111"/>
      <c r="IM39" s="111"/>
      <c r="IN39" s="111"/>
      <c r="IO39" s="111"/>
      <c r="IP39" s="111"/>
      <c r="IQ39" s="111"/>
      <c r="IR39" s="111"/>
      <c r="IS39" s="111"/>
      <c r="IT39" s="111"/>
      <c r="IU39" s="111"/>
      <c r="IV39" s="111"/>
    </row>
    <row r="40" s="158" customFormat="true" spans="3:256">
      <c r="C40" s="160"/>
      <c r="D40" s="161"/>
      <c r="E40" s="161"/>
      <c r="F40" s="161"/>
      <c r="G40" s="161"/>
      <c r="HN40" s="111"/>
      <c r="HO40" s="111"/>
      <c r="HP40" s="111"/>
      <c r="HQ40" s="111"/>
      <c r="HR40" s="111"/>
      <c r="HS40" s="111"/>
      <c r="HT40" s="111"/>
      <c r="HU40" s="111"/>
      <c r="HV40" s="111"/>
      <c r="HW40" s="111"/>
      <c r="HX40" s="111"/>
      <c r="HY40" s="111"/>
      <c r="HZ40" s="111"/>
      <c r="IA40" s="111"/>
      <c r="IB40" s="111"/>
      <c r="IC40" s="111"/>
      <c r="ID40" s="111"/>
      <c r="IE40" s="111"/>
      <c r="IF40" s="111"/>
      <c r="IG40" s="111"/>
      <c r="IH40" s="111"/>
      <c r="II40" s="111"/>
      <c r="IJ40" s="111"/>
      <c r="IK40" s="111"/>
      <c r="IL40" s="111"/>
      <c r="IM40" s="111"/>
      <c r="IN40" s="111"/>
      <c r="IO40" s="111"/>
      <c r="IP40" s="111"/>
      <c r="IQ40" s="111"/>
      <c r="IR40" s="111"/>
      <c r="IS40" s="111"/>
      <c r="IT40" s="111"/>
      <c r="IU40" s="111"/>
      <c r="IV40" s="111"/>
    </row>
    <row r="41" s="158" customFormat="true" ht="17.25" customHeight="true" spans="222:256">
      <c r="HN41" s="111"/>
      <c r="HO41" s="111"/>
      <c r="HP41" s="111"/>
      <c r="HQ41" s="111"/>
      <c r="HR41" s="111"/>
      <c r="HS41" s="111"/>
      <c r="HT41" s="111"/>
      <c r="HU41" s="111"/>
      <c r="HV41" s="111"/>
      <c r="HW41" s="111"/>
      <c r="HX41" s="111"/>
      <c r="HY41" s="111"/>
      <c r="HZ41" s="111"/>
      <c r="IA41" s="111"/>
      <c r="IB41" s="111"/>
      <c r="IC41" s="111"/>
      <c r="ID41" s="111"/>
      <c r="IE41" s="111"/>
      <c r="IF41" s="111"/>
      <c r="IG41" s="111"/>
      <c r="IH41" s="111"/>
      <c r="II41" s="111"/>
      <c r="IJ41" s="111"/>
      <c r="IK41" s="111"/>
      <c r="IL41" s="111"/>
      <c r="IM41" s="111"/>
      <c r="IN41" s="111"/>
      <c r="IO41" s="111"/>
      <c r="IP41" s="111"/>
      <c r="IQ41" s="111"/>
      <c r="IR41" s="111"/>
      <c r="IS41" s="111"/>
      <c r="IT41" s="111"/>
      <c r="IU41" s="111"/>
      <c r="IV41" s="111"/>
    </row>
    <row r="42" s="158" customFormat="true" ht="17.25" customHeight="true" spans="222:256">
      <c r="HN42" s="111"/>
      <c r="HO42" s="111"/>
      <c r="HP42" s="111"/>
      <c r="HQ42" s="111"/>
      <c r="HR42" s="111"/>
      <c r="HS42" s="111"/>
      <c r="HT42" s="111"/>
      <c r="HU42" s="111"/>
      <c r="HV42" s="111"/>
      <c r="HW42" s="111"/>
      <c r="HX42" s="111"/>
      <c r="HY42" s="111"/>
      <c r="HZ42" s="111"/>
      <c r="IA42" s="111"/>
      <c r="IB42" s="111"/>
      <c r="IC42" s="111"/>
      <c r="ID42" s="111"/>
      <c r="IE42" s="111"/>
      <c r="IF42" s="111"/>
      <c r="IG42" s="111"/>
      <c r="IH42" s="111"/>
      <c r="II42" s="111"/>
      <c r="IJ42" s="111"/>
      <c r="IK42" s="111"/>
      <c r="IL42" s="111"/>
      <c r="IM42" s="111"/>
      <c r="IN42" s="111"/>
      <c r="IO42" s="111"/>
      <c r="IP42" s="111"/>
      <c r="IQ42" s="111"/>
      <c r="IR42" s="111"/>
      <c r="IS42" s="111"/>
      <c r="IT42" s="111"/>
      <c r="IU42" s="111"/>
      <c r="IV42" s="111"/>
    </row>
    <row r="43" s="158" customFormat="true" ht="17.25" customHeight="true" spans="222:256">
      <c r="HN43" s="111"/>
      <c r="HO43" s="111"/>
      <c r="HP43" s="111"/>
      <c r="HQ43" s="111"/>
      <c r="HR43" s="111"/>
      <c r="HS43" s="111"/>
      <c r="HT43" s="111"/>
      <c r="HU43" s="111"/>
      <c r="HV43" s="111"/>
      <c r="HW43" s="111"/>
      <c r="HX43" s="111"/>
      <c r="HY43" s="111"/>
      <c r="HZ43" s="111"/>
      <c r="IA43" s="111"/>
      <c r="IB43" s="111"/>
      <c r="IC43" s="111"/>
      <c r="ID43" s="111"/>
      <c r="IE43" s="111"/>
      <c r="IF43" s="111"/>
      <c r="IG43" s="111"/>
      <c r="IH43" s="111"/>
      <c r="II43" s="111"/>
      <c r="IJ43" s="111"/>
      <c r="IK43" s="111"/>
      <c r="IL43" s="111"/>
      <c r="IM43" s="111"/>
      <c r="IN43" s="111"/>
      <c r="IO43" s="111"/>
      <c r="IP43" s="111"/>
      <c r="IQ43" s="111"/>
      <c r="IR43" s="111"/>
      <c r="IS43" s="111"/>
      <c r="IT43" s="111"/>
      <c r="IU43" s="111"/>
      <c r="IV43" s="111"/>
    </row>
    <row r="44" s="158" customFormat="true" ht="17.25" customHeight="true" spans="222:256">
      <c r="HN44" s="111"/>
      <c r="HO44" s="111"/>
      <c r="HP44" s="111"/>
      <c r="HQ44" s="111"/>
      <c r="HR44" s="111"/>
      <c r="HS44" s="111"/>
      <c r="HT44" s="111"/>
      <c r="HU44" s="111"/>
      <c r="HV44" s="111"/>
      <c r="HW44" s="111"/>
      <c r="HX44" s="111"/>
      <c r="HY44" s="111"/>
      <c r="HZ44" s="111"/>
      <c r="IA44" s="111"/>
      <c r="IB44" s="111"/>
      <c r="IC44" s="111"/>
      <c r="ID44" s="111"/>
      <c r="IE44" s="111"/>
      <c r="IF44" s="111"/>
      <c r="IG44" s="111"/>
      <c r="IH44" s="111"/>
      <c r="II44" s="111"/>
      <c r="IJ44" s="111"/>
      <c r="IK44" s="111"/>
      <c r="IL44" s="111"/>
      <c r="IM44" s="111"/>
      <c r="IN44" s="111"/>
      <c r="IO44" s="111"/>
      <c r="IP44" s="111"/>
      <c r="IQ44" s="111"/>
      <c r="IR44" s="111"/>
      <c r="IS44" s="111"/>
      <c r="IT44" s="111"/>
      <c r="IU44" s="111"/>
      <c r="IV44" s="111"/>
    </row>
    <row r="45" s="158" customFormat="true" ht="17.25" customHeight="true" spans="222:256">
      <c r="HN45" s="111"/>
      <c r="HO45" s="111"/>
      <c r="HP45" s="111"/>
      <c r="HQ45" s="111"/>
      <c r="HR45" s="111"/>
      <c r="HS45" s="111"/>
      <c r="HT45" s="111"/>
      <c r="HU45" s="111"/>
      <c r="HV45" s="111"/>
      <c r="HW45" s="111"/>
      <c r="HX45" s="111"/>
      <c r="HY45" s="111"/>
      <c r="HZ45" s="111"/>
      <c r="IA45" s="111"/>
      <c r="IB45" s="111"/>
      <c r="IC45" s="111"/>
      <c r="ID45" s="111"/>
      <c r="IE45" s="111"/>
      <c r="IF45" s="111"/>
      <c r="IG45" s="111"/>
      <c r="IH45" s="111"/>
      <c r="II45" s="111"/>
      <c r="IJ45" s="111"/>
      <c r="IK45" s="111"/>
      <c r="IL45" s="111"/>
      <c r="IM45" s="111"/>
      <c r="IN45" s="111"/>
      <c r="IO45" s="111"/>
      <c r="IP45" s="111"/>
      <c r="IQ45" s="111"/>
      <c r="IR45" s="111"/>
      <c r="IS45" s="111"/>
      <c r="IT45" s="111"/>
      <c r="IU45" s="111"/>
      <c r="IV45" s="111"/>
    </row>
    <row r="46" s="158" customFormat="true" ht="19.5" customHeight="true" spans="222:256">
      <c r="HN46" s="111"/>
      <c r="HO46" s="111"/>
      <c r="HP46" s="111"/>
      <c r="HQ46" s="111"/>
      <c r="HR46" s="111"/>
      <c r="HS46" s="111"/>
      <c r="HT46" s="111"/>
      <c r="HU46" s="111"/>
      <c r="HV46" s="111"/>
      <c r="HW46" s="111"/>
      <c r="HX46" s="111"/>
      <c r="HY46" s="111"/>
      <c r="HZ46" s="111"/>
      <c r="IA46" s="111"/>
      <c r="IB46" s="111"/>
      <c r="IC46" s="111"/>
      <c r="ID46" s="111"/>
      <c r="IE46" s="111"/>
      <c r="IF46" s="111"/>
      <c r="IG46" s="111"/>
      <c r="IH46" s="111"/>
      <c r="II46" s="111"/>
      <c r="IJ46" s="111"/>
      <c r="IK46" s="111"/>
      <c r="IL46" s="111"/>
      <c r="IM46" s="111"/>
      <c r="IN46" s="111"/>
      <c r="IO46" s="111"/>
      <c r="IP46" s="111"/>
      <c r="IQ46" s="111"/>
      <c r="IR46" s="111"/>
      <c r="IS46" s="111"/>
      <c r="IT46" s="111"/>
      <c r="IU46" s="111"/>
      <c r="IV46" s="111"/>
    </row>
    <row r="47" s="158" customFormat="true" ht="21" customHeight="true" spans="222:256">
      <c r="HN47" s="111"/>
      <c r="HO47" s="111"/>
      <c r="HP47" s="111"/>
      <c r="HQ47" s="111"/>
      <c r="HR47" s="111"/>
      <c r="HS47" s="111"/>
      <c r="HT47" s="111"/>
      <c r="HU47" s="111"/>
      <c r="HV47" s="111"/>
      <c r="HW47" s="111"/>
      <c r="HX47" s="111"/>
      <c r="HY47" s="111"/>
      <c r="HZ47" s="111"/>
      <c r="IA47" s="111"/>
      <c r="IB47" s="111"/>
      <c r="IC47" s="111"/>
      <c r="ID47" s="111"/>
      <c r="IE47" s="111"/>
      <c r="IF47" s="111"/>
      <c r="IG47" s="111"/>
      <c r="IH47" s="111"/>
      <c r="II47" s="111"/>
      <c r="IJ47" s="111"/>
      <c r="IK47" s="111"/>
      <c r="IL47" s="111"/>
      <c r="IM47" s="111"/>
      <c r="IN47" s="111"/>
      <c r="IO47" s="111"/>
      <c r="IP47" s="111"/>
      <c r="IQ47" s="111"/>
      <c r="IR47" s="111"/>
      <c r="IS47" s="111"/>
      <c r="IT47" s="111"/>
      <c r="IU47" s="111"/>
      <c r="IV47" s="111"/>
    </row>
    <row r="48" s="158" customFormat="true" ht="18.75" customHeight="true" spans="222:256">
      <c r="HN48" s="111"/>
      <c r="HO48" s="111"/>
      <c r="HP48" s="111"/>
      <c r="HQ48" s="111"/>
      <c r="HR48" s="111"/>
      <c r="HS48" s="111"/>
      <c r="HT48" s="111"/>
      <c r="HU48" s="111"/>
      <c r="HV48" s="111"/>
      <c r="HW48" s="111"/>
      <c r="HX48" s="111"/>
      <c r="HY48" s="111"/>
      <c r="HZ48" s="111"/>
      <c r="IA48" s="111"/>
      <c r="IB48" s="111"/>
      <c r="IC48" s="111"/>
      <c r="ID48" s="111"/>
      <c r="IE48" s="111"/>
      <c r="IF48" s="111"/>
      <c r="IG48" s="111"/>
      <c r="IH48" s="111"/>
      <c r="II48" s="111"/>
      <c r="IJ48" s="111"/>
      <c r="IK48" s="111"/>
      <c r="IL48" s="111"/>
      <c r="IM48" s="111"/>
      <c r="IN48" s="111"/>
      <c r="IO48" s="111"/>
      <c r="IP48" s="111"/>
      <c r="IQ48" s="111"/>
      <c r="IR48" s="111"/>
      <c r="IS48" s="111"/>
      <c r="IT48" s="111"/>
      <c r="IU48" s="111"/>
      <c r="IV48" s="111"/>
    </row>
    <row r="49" s="158" customFormat="true" spans="222:256">
      <c r="HN49" s="111"/>
      <c r="HO49" s="111"/>
      <c r="HP49" s="111"/>
      <c r="HQ49" s="111"/>
      <c r="HR49" s="111"/>
      <c r="HS49" s="111"/>
      <c r="HT49" s="111"/>
      <c r="HU49" s="111"/>
      <c r="HV49" s="111"/>
      <c r="HW49" s="111"/>
      <c r="HX49" s="111"/>
      <c r="HY49" s="111"/>
      <c r="HZ49" s="111"/>
      <c r="IA49" s="111"/>
      <c r="IB49" s="111"/>
      <c r="IC49" s="111"/>
      <c r="ID49" s="111"/>
      <c r="IE49" s="111"/>
      <c r="IF49" s="111"/>
      <c r="IG49" s="111"/>
      <c r="IH49" s="111"/>
      <c r="II49" s="111"/>
      <c r="IJ49" s="111"/>
      <c r="IK49" s="111"/>
      <c r="IL49" s="111"/>
      <c r="IM49" s="111"/>
      <c r="IN49" s="111"/>
      <c r="IO49" s="111"/>
      <c r="IP49" s="111"/>
      <c r="IQ49" s="111"/>
      <c r="IR49" s="111"/>
      <c r="IS49" s="111"/>
      <c r="IT49" s="111"/>
      <c r="IU49" s="111"/>
      <c r="IV49" s="111"/>
    </row>
    <row r="50" s="158" customFormat="true" spans="3:256">
      <c r="C50" s="160"/>
      <c r="D50" s="161"/>
      <c r="E50" s="161"/>
      <c r="F50" s="161"/>
      <c r="G50" s="161"/>
      <c r="HN50" s="111"/>
      <c r="HO50" s="111"/>
      <c r="HP50" s="111"/>
      <c r="HQ50" s="111"/>
      <c r="HR50" s="111"/>
      <c r="HS50" s="111"/>
      <c r="HT50" s="111"/>
      <c r="HU50" s="111"/>
      <c r="HV50" s="111"/>
      <c r="HW50" s="111"/>
      <c r="HX50" s="111"/>
      <c r="HY50" s="111"/>
      <c r="HZ50" s="111"/>
      <c r="IA50" s="111"/>
      <c r="IB50" s="111"/>
      <c r="IC50" s="111"/>
      <c r="ID50" s="111"/>
      <c r="IE50" s="111"/>
      <c r="IF50" s="111"/>
      <c r="IG50" s="111"/>
      <c r="IH50" s="111"/>
      <c r="II50" s="111"/>
      <c r="IJ50" s="111"/>
      <c r="IK50" s="111"/>
      <c r="IL50" s="111"/>
      <c r="IM50" s="111"/>
      <c r="IN50" s="111"/>
      <c r="IO50" s="111"/>
      <c r="IP50" s="111"/>
      <c r="IQ50" s="111"/>
      <c r="IR50" s="111"/>
      <c r="IS50" s="111"/>
      <c r="IT50" s="111"/>
      <c r="IU50" s="111"/>
      <c r="IV50" s="111"/>
    </row>
    <row r="51" s="158" customFormat="true" spans="222:256"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111"/>
      <c r="ID51" s="111"/>
      <c r="IE51" s="111"/>
      <c r="IF51" s="111"/>
      <c r="IG51" s="111"/>
      <c r="IH51" s="111"/>
      <c r="II51" s="111"/>
      <c r="IJ51" s="111"/>
      <c r="IK51" s="111"/>
      <c r="IL51" s="111"/>
      <c r="IM51" s="111"/>
      <c r="IN51" s="111"/>
      <c r="IO51" s="111"/>
      <c r="IP51" s="111"/>
      <c r="IQ51" s="111"/>
      <c r="IR51" s="111"/>
      <c r="IS51" s="111"/>
      <c r="IT51" s="111"/>
      <c r="IU51" s="111"/>
      <c r="IV51" s="111"/>
    </row>
    <row r="52" s="158" customFormat="true" spans="222:256">
      <c r="HN52" s="111"/>
      <c r="HO52" s="111"/>
      <c r="HP52" s="111"/>
      <c r="HQ52" s="111"/>
      <c r="HR52" s="111"/>
      <c r="HS52" s="111"/>
      <c r="HT52" s="111"/>
      <c r="HU52" s="111"/>
      <c r="HV52" s="111"/>
      <c r="HW52" s="111"/>
      <c r="HX52" s="111"/>
      <c r="HY52" s="111"/>
      <c r="HZ52" s="111"/>
      <c r="IA52" s="111"/>
      <c r="IB52" s="111"/>
      <c r="IC52" s="111"/>
      <c r="ID52" s="111"/>
      <c r="IE52" s="111"/>
      <c r="IF52" s="111"/>
      <c r="IG52" s="111"/>
      <c r="IH52" s="111"/>
      <c r="II52" s="111"/>
      <c r="IJ52" s="111"/>
      <c r="IK52" s="111"/>
      <c r="IL52" s="111"/>
      <c r="IM52" s="111"/>
      <c r="IN52" s="111"/>
      <c r="IO52" s="111"/>
      <c r="IP52" s="111"/>
      <c r="IQ52" s="111"/>
      <c r="IR52" s="111"/>
      <c r="IS52" s="111"/>
      <c r="IT52" s="111"/>
      <c r="IU52" s="111"/>
      <c r="IV52" s="111"/>
    </row>
    <row r="53" s="158" customFormat="true" spans="6:256">
      <c r="F53" s="161"/>
      <c r="G53" s="161"/>
      <c r="HN53" s="111"/>
      <c r="HO53" s="111"/>
      <c r="HP53" s="111"/>
      <c r="HQ53" s="111"/>
      <c r="HR53" s="111"/>
      <c r="HS53" s="111"/>
      <c r="HT53" s="111"/>
      <c r="HU53" s="111"/>
      <c r="HV53" s="111"/>
      <c r="HW53" s="111"/>
      <c r="HX53" s="111"/>
      <c r="HY53" s="111"/>
      <c r="HZ53" s="111"/>
      <c r="IA53" s="111"/>
      <c r="IB53" s="111"/>
      <c r="IC53" s="111"/>
      <c r="ID53" s="111"/>
      <c r="IE53" s="111"/>
      <c r="IF53" s="111"/>
      <c r="IG53" s="111"/>
      <c r="IH53" s="111"/>
      <c r="II53" s="111"/>
      <c r="IJ53" s="111"/>
      <c r="IK53" s="111"/>
      <c r="IL53" s="111"/>
      <c r="IM53" s="111"/>
      <c r="IN53" s="111"/>
      <c r="IO53" s="111"/>
      <c r="IP53" s="111"/>
      <c r="IQ53" s="111"/>
      <c r="IR53" s="111"/>
      <c r="IS53" s="111"/>
      <c r="IT53" s="111"/>
      <c r="IU53" s="111"/>
      <c r="IV53" s="111"/>
    </row>
  </sheetData>
  <mergeCells count="2">
    <mergeCell ref="B1:F1"/>
    <mergeCell ref="B17:F18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M22" sqref="M22"/>
    </sheetView>
  </sheetViews>
  <sheetFormatPr defaultColWidth="10.2857142857143" defaultRowHeight="15.75"/>
  <cols>
    <col min="1" max="1" width="8.28571428571429" style="111" hidden="true" customWidth="true"/>
    <col min="2" max="2" width="21.7142857142857" style="111" hidden="true" customWidth="true"/>
    <col min="3" max="3" width="12.1428571428571" style="112" hidden="true" customWidth="true"/>
    <col min="4" max="4" width="24" style="111" hidden="true" customWidth="true"/>
    <col min="5" max="5" width="0.142857142857143" style="111" customWidth="true"/>
    <col min="6" max="6" width="21.7142857142857" style="111" customWidth="true"/>
    <col min="7" max="7" width="12.1428571428571" style="112" customWidth="true"/>
    <col min="8" max="8" width="12.1428571428571" style="112" hidden="true" customWidth="true"/>
    <col min="9" max="9" width="18.8571428571429" style="111" customWidth="true"/>
    <col min="10" max="10" width="12.4285714285714" style="111" customWidth="true"/>
    <col min="11" max="13" width="14.4285714285714" style="111"/>
    <col min="14" max="14" width="10.2857142857143" style="111"/>
    <col min="15" max="15" width="47.4285714285714" style="111" customWidth="true"/>
    <col min="16" max="19" width="10.2857142857143" style="111"/>
    <col min="20" max="21" width="11.8571428571429" style="111"/>
    <col min="22" max="16384" width="10.2857142857143" style="111"/>
  </cols>
  <sheetData>
    <row r="1" ht="23" customHeight="true" spans="2:9">
      <c r="B1" s="113" t="s">
        <v>103</v>
      </c>
      <c r="C1" s="113"/>
      <c r="D1" s="113"/>
      <c r="F1" s="135" t="s">
        <v>103</v>
      </c>
      <c r="G1" s="135"/>
      <c r="H1" s="135"/>
      <c r="I1" s="135"/>
    </row>
    <row r="2" ht="18" customHeight="true" spans="2:9">
      <c r="B2" s="113"/>
      <c r="C2" s="114" t="s">
        <v>104</v>
      </c>
      <c r="D2" s="114"/>
      <c r="F2" s="113"/>
      <c r="G2" s="136" t="s">
        <v>1</v>
      </c>
      <c r="H2" s="136"/>
      <c r="I2" s="136"/>
    </row>
    <row r="3" ht="29.25" customHeight="true" spans="1:9">
      <c r="A3" s="115"/>
      <c r="B3" s="116" t="s">
        <v>2</v>
      </c>
      <c r="C3" s="117" t="s">
        <v>105</v>
      </c>
      <c r="D3" s="118" t="s">
        <v>4</v>
      </c>
      <c r="F3" s="137" t="s">
        <v>2</v>
      </c>
      <c r="G3" s="138" t="s">
        <v>106</v>
      </c>
      <c r="H3" s="139" t="s">
        <v>75</v>
      </c>
      <c r="I3" s="118" t="s">
        <v>4</v>
      </c>
    </row>
    <row r="4" ht="18" customHeight="true" spans="1:9">
      <c r="A4" s="115"/>
      <c r="B4" s="119" t="s">
        <v>107</v>
      </c>
      <c r="C4" s="120"/>
      <c r="D4" s="121"/>
      <c r="F4" s="140" t="s">
        <v>107</v>
      </c>
      <c r="G4" s="141">
        <v>46</v>
      </c>
      <c r="H4" s="142">
        <v>43</v>
      </c>
      <c r="I4" s="152">
        <f t="shared" ref="I4:I16" si="0">(G4-H4)/H4*100</f>
        <v>6.97674418604651</v>
      </c>
    </row>
    <row r="5" ht="18" customHeight="true" spans="1:9">
      <c r="A5" s="115"/>
      <c r="B5" s="119" t="s">
        <v>108</v>
      </c>
      <c r="C5" s="120"/>
      <c r="D5" s="122"/>
      <c r="F5" s="140" t="s">
        <v>108</v>
      </c>
      <c r="G5" s="141">
        <v>9</v>
      </c>
      <c r="H5" s="142">
        <v>7</v>
      </c>
      <c r="I5" s="152">
        <f t="shared" si="0"/>
        <v>28.5714285714286</v>
      </c>
    </row>
    <row r="6" ht="18" customHeight="true" spans="1:12">
      <c r="A6" s="115"/>
      <c r="B6" s="119" t="s">
        <v>109</v>
      </c>
      <c r="C6" s="123"/>
      <c r="D6" s="124"/>
      <c r="F6" s="140" t="s">
        <v>109</v>
      </c>
      <c r="G6" s="143">
        <f>G5/G4*100</f>
        <v>19.5652173913043</v>
      </c>
      <c r="H6" s="143">
        <f>H5/H4*100</f>
        <v>16.2790697674419</v>
      </c>
      <c r="I6" s="152">
        <f>G6-H6</f>
        <v>3.28614762386249</v>
      </c>
      <c r="K6" s="153"/>
      <c r="L6" s="153"/>
    </row>
    <row r="7" ht="18" customHeight="true" spans="1:9">
      <c r="A7" s="115"/>
      <c r="B7" s="125" t="s">
        <v>110</v>
      </c>
      <c r="C7" s="126"/>
      <c r="D7" s="127"/>
      <c r="E7" s="111">
        <v>647831</v>
      </c>
      <c r="F7" s="144" t="s">
        <v>110</v>
      </c>
      <c r="G7" s="145">
        <v>4699825.5</v>
      </c>
      <c r="H7" s="146">
        <v>4550388.9</v>
      </c>
      <c r="I7" s="152">
        <f t="shared" si="0"/>
        <v>3.28404018390603</v>
      </c>
    </row>
    <row r="8" ht="18" customHeight="true" spans="1:9">
      <c r="A8" s="115"/>
      <c r="B8" s="125" t="s">
        <v>111</v>
      </c>
      <c r="C8" s="126"/>
      <c r="D8" s="127"/>
      <c r="E8" s="111">
        <v>1083249</v>
      </c>
      <c r="F8" s="144" t="s">
        <v>111</v>
      </c>
      <c r="G8" s="147">
        <v>3269386.2</v>
      </c>
      <c r="H8" s="148">
        <v>3118532.8</v>
      </c>
      <c r="I8" s="152">
        <f t="shared" si="0"/>
        <v>4.83731965236987</v>
      </c>
    </row>
    <row r="9" ht="18" customHeight="true" spans="1:9">
      <c r="A9" s="115"/>
      <c r="B9" s="119" t="s">
        <v>112</v>
      </c>
      <c r="C9" s="126"/>
      <c r="D9" s="127"/>
      <c r="E9" s="111">
        <v>244085</v>
      </c>
      <c r="F9" s="140" t="s">
        <v>113</v>
      </c>
      <c r="G9" s="147">
        <v>253277.7</v>
      </c>
      <c r="H9" s="148">
        <v>244590.6</v>
      </c>
      <c r="I9" s="152">
        <f t="shared" si="0"/>
        <v>3.55169004859549</v>
      </c>
    </row>
    <row r="10" ht="18" customHeight="true" spans="1:9">
      <c r="A10" s="115"/>
      <c r="B10" s="119" t="s">
        <v>114</v>
      </c>
      <c r="C10" s="126"/>
      <c r="D10" s="127"/>
      <c r="E10" s="111">
        <v>148407</v>
      </c>
      <c r="F10" s="140" t="s">
        <v>115</v>
      </c>
      <c r="G10" s="147">
        <v>102987.2</v>
      </c>
      <c r="H10" s="148">
        <v>109949.5</v>
      </c>
      <c r="I10" s="152">
        <f t="shared" si="0"/>
        <v>-6.33227072428706</v>
      </c>
    </row>
    <row r="11" ht="18" customHeight="true" spans="1:9">
      <c r="A11" s="115"/>
      <c r="B11" s="119" t="s">
        <v>116</v>
      </c>
      <c r="C11" s="126"/>
      <c r="D11" s="127"/>
      <c r="E11" s="111">
        <v>1036</v>
      </c>
      <c r="F11" s="140" t="s">
        <v>117</v>
      </c>
      <c r="G11" s="147">
        <v>1635.7</v>
      </c>
      <c r="H11" s="148">
        <v>1664.7</v>
      </c>
      <c r="I11" s="152">
        <f t="shared" si="0"/>
        <v>-1.74205562563825</v>
      </c>
    </row>
    <row r="12" ht="18" customHeight="true" spans="1:9">
      <c r="A12" s="115"/>
      <c r="B12" s="125" t="s">
        <v>118</v>
      </c>
      <c r="C12" s="126"/>
      <c r="D12" s="127"/>
      <c r="E12" s="111">
        <v>6159</v>
      </c>
      <c r="F12" s="144" t="s">
        <v>118</v>
      </c>
      <c r="G12" s="147">
        <v>2107.7</v>
      </c>
      <c r="H12" s="148">
        <v>1579.9</v>
      </c>
      <c r="I12" s="152">
        <f t="shared" si="0"/>
        <v>33.4071776694727</v>
      </c>
    </row>
    <row r="13" ht="18" customHeight="true" spans="1:19">
      <c r="A13" s="115"/>
      <c r="B13" s="125" t="s">
        <v>119</v>
      </c>
      <c r="C13" s="126"/>
      <c r="D13" s="127"/>
      <c r="E13" s="111">
        <v>8924</v>
      </c>
      <c r="F13" s="144" t="s">
        <v>119</v>
      </c>
      <c r="G13" s="147">
        <v>3608.5</v>
      </c>
      <c r="H13" s="148">
        <v>4039.4</v>
      </c>
      <c r="I13" s="152">
        <f t="shared" si="0"/>
        <v>-10.6674258553251</v>
      </c>
      <c r="O13" s="156"/>
      <c r="P13" s="156"/>
      <c r="Q13" s="156"/>
      <c r="R13" s="156"/>
      <c r="S13" s="156"/>
    </row>
    <row r="14" ht="18" customHeight="true" spans="1:19">
      <c r="A14" s="115"/>
      <c r="B14" s="125" t="s">
        <v>120</v>
      </c>
      <c r="C14" s="126"/>
      <c r="D14" s="127"/>
      <c r="F14" s="144" t="s">
        <v>120</v>
      </c>
      <c r="G14" s="147">
        <v>49250.4</v>
      </c>
      <c r="H14" s="148">
        <v>38478.9</v>
      </c>
      <c r="I14" s="152">
        <f t="shared" si="0"/>
        <v>27.9932638407023</v>
      </c>
      <c r="O14" s="156"/>
      <c r="P14" s="156"/>
      <c r="Q14" s="156"/>
      <c r="R14" s="156"/>
      <c r="S14" s="156"/>
    </row>
    <row r="15" ht="18" customHeight="true" spans="1:9">
      <c r="A15" s="115"/>
      <c r="B15" s="125" t="s">
        <v>121</v>
      </c>
      <c r="C15" s="126"/>
      <c r="D15" s="127"/>
      <c r="F15" s="144" t="s">
        <v>121</v>
      </c>
      <c r="G15" s="147">
        <v>-15374.6</v>
      </c>
      <c r="H15" s="148">
        <v>-41806.4</v>
      </c>
      <c r="I15" s="152">
        <f t="shared" si="0"/>
        <v>-63.2242910176432</v>
      </c>
    </row>
    <row r="16" ht="18" customHeight="true" spans="1:19">
      <c r="A16" s="115"/>
      <c r="B16" s="125" t="s">
        <v>122</v>
      </c>
      <c r="C16" s="126"/>
      <c r="D16" s="127"/>
      <c r="E16" s="111">
        <v>53817</v>
      </c>
      <c r="F16" s="144" t="s">
        <v>122</v>
      </c>
      <c r="G16" s="147">
        <v>93043.2</v>
      </c>
      <c r="H16" s="148">
        <v>89245.4</v>
      </c>
      <c r="I16" s="152">
        <f t="shared" si="0"/>
        <v>4.25545742413615</v>
      </c>
      <c r="O16" s="156"/>
      <c r="P16" s="156"/>
      <c r="Q16" s="156"/>
      <c r="R16" s="156"/>
      <c r="S16" s="156"/>
    </row>
    <row r="17" ht="18" customHeight="true" spans="1:19">
      <c r="A17" s="115"/>
      <c r="B17" s="119" t="s">
        <v>123</v>
      </c>
      <c r="C17" s="120"/>
      <c r="D17" s="127"/>
      <c r="F17" s="140" t="s">
        <v>123</v>
      </c>
      <c r="G17" s="149"/>
      <c r="H17" s="142"/>
      <c r="I17" s="152"/>
      <c r="O17" s="156"/>
      <c r="P17" s="156"/>
      <c r="Q17" s="156"/>
      <c r="R17" s="156"/>
      <c r="S17" s="156"/>
    </row>
    <row r="18" ht="18" customHeight="true" spans="1:19">
      <c r="A18" s="115"/>
      <c r="B18" s="128" t="s">
        <v>124</v>
      </c>
      <c r="C18" s="120"/>
      <c r="D18" s="127"/>
      <c r="E18" s="111">
        <v>50715</v>
      </c>
      <c r="F18" s="150" t="s">
        <v>124</v>
      </c>
      <c r="G18" s="141">
        <v>94426.1</v>
      </c>
      <c r="H18" s="142">
        <v>90427</v>
      </c>
      <c r="I18" s="152">
        <f t="shared" ref="I18:I21" si="1">(G18-H18)/H18*100</f>
        <v>4.42246231767061</v>
      </c>
      <c r="O18" s="156"/>
      <c r="P18" s="156"/>
      <c r="Q18" s="156"/>
      <c r="R18" s="156"/>
      <c r="S18" s="156"/>
    </row>
    <row r="19" ht="18" customHeight="true" spans="1:21">
      <c r="A19" s="115"/>
      <c r="B19" s="128" t="s">
        <v>125</v>
      </c>
      <c r="C19" s="120"/>
      <c r="D19" s="127"/>
      <c r="E19" s="111">
        <v>4391</v>
      </c>
      <c r="F19" s="150" t="s">
        <v>125</v>
      </c>
      <c r="G19" s="141">
        <v>1257.6</v>
      </c>
      <c r="H19" s="142">
        <v>2664.8</v>
      </c>
      <c r="I19" s="152">
        <f t="shared" si="1"/>
        <v>-52.8069648754128</v>
      </c>
      <c r="J19" s="154"/>
      <c r="O19" s="156"/>
      <c r="P19" s="156"/>
      <c r="Q19" s="156"/>
      <c r="R19" s="156"/>
      <c r="S19" s="156"/>
      <c r="T19" s="156"/>
      <c r="U19" s="156"/>
    </row>
    <row r="20" ht="18" customHeight="true" spans="1:21">
      <c r="A20" s="115"/>
      <c r="B20" s="128" t="s">
        <v>126</v>
      </c>
      <c r="C20" s="120"/>
      <c r="D20" s="127"/>
      <c r="E20" s="111">
        <v>-15992</v>
      </c>
      <c r="F20" s="150" t="s">
        <v>126</v>
      </c>
      <c r="G20" s="141">
        <v>-2640.5</v>
      </c>
      <c r="H20" s="142">
        <v>-3846.4</v>
      </c>
      <c r="I20" s="152">
        <f t="shared" si="1"/>
        <v>-31.3513935108153</v>
      </c>
      <c r="K20" s="155"/>
      <c r="L20" s="155"/>
      <c r="N20" s="155"/>
      <c r="O20" s="156"/>
      <c r="P20" s="156"/>
      <c r="Q20" s="156"/>
      <c r="R20" s="156"/>
      <c r="S20" s="156"/>
      <c r="T20" s="156"/>
      <c r="U20" s="156"/>
    </row>
    <row r="21" s="110" customFormat="true" ht="18" customHeight="true" spans="1:21">
      <c r="A21" s="129"/>
      <c r="B21" s="130" t="s">
        <v>127</v>
      </c>
      <c r="C21" s="131"/>
      <c r="D21" s="132"/>
      <c r="E21" s="110">
        <v>6936.3</v>
      </c>
      <c r="F21" s="151" t="s">
        <v>127</v>
      </c>
      <c r="G21" s="141">
        <v>5649.6</v>
      </c>
      <c r="H21" s="142">
        <v>5338.7</v>
      </c>
      <c r="I21" s="152">
        <f t="shared" si="1"/>
        <v>5.82351508794277</v>
      </c>
      <c r="J21" s="111"/>
      <c r="O21" s="157"/>
      <c r="P21" s="157"/>
      <c r="Q21" s="157"/>
      <c r="R21" s="157"/>
      <c r="S21" s="157"/>
      <c r="T21" s="111"/>
      <c r="U21" s="111"/>
    </row>
    <row r="22" ht="53.25" customHeight="true" spans="2:21">
      <c r="B22" s="133" t="s">
        <v>128</v>
      </c>
      <c r="C22" s="133"/>
      <c r="D22" s="133"/>
      <c r="F22" s="133" t="s">
        <v>129</v>
      </c>
      <c r="G22" s="133"/>
      <c r="H22" s="133"/>
      <c r="I22" s="133"/>
      <c r="O22" s="156"/>
      <c r="P22" s="156"/>
      <c r="Q22" s="156"/>
      <c r="R22" s="156"/>
      <c r="S22" s="156"/>
      <c r="T22" s="156"/>
      <c r="U22" s="156"/>
    </row>
    <row r="23" spans="2:21">
      <c r="B23" s="134" t="s">
        <v>130</v>
      </c>
      <c r="C23" s="134"/>
      <c r="D23" s="134"/>
      <c r="F23" s="134"/>
      <c r="G23" s="134"/>
      <c r="H23" s="134"/>
      <c r="I23" s="134"/>
      <c r="T23" s="156"/>
      <c r="U23" s="156"/>
    </row>
    <row r="24" spans="20:21">
      <c r="T24" s="156"/>
      <c r="U24" s="156"/>
    </row>
    <row r="25" spans="20:21">
      <c r="T25" s="156"/>
      <c r="U25" s="156"/>
    </row>
    <row r="26" spans="20:21">
      <c r="T26" s="156"/>
      <c r="U26" s="156"/>
    </row>
    <row r="27" spans="20:21">
      <c r="T27" s="156"/>
      <c r="U27" s="156"/>
    </row>
    <row r="28" spans="20:21">
      <c r="T28" s="156"/>
      <c r="U28" s="156"/>
    </row>
    <row r="29" spans="20:21">
      <c r="T29" s="156"/>
      <c r="U29" s="156"/>
    </row>
    <row r="30" spans="20:21">
      <c r="T30" s="156"/>
      <c r="U30" s="156"/>
    </row>
    <row r="31" spans="20:21">
      <c r="T31" s="156"/>
      <c r="U31" s="156"/>
    </row>
    <row r="32" spans="20:21">
      <c r="T32" s="156"/>
      <c r="U32" s="156"/>
    </row>
    <row r="33" spans="20:21">
      <c r="T33" s="156"/>
      <c r="U33" s="156"/>
    </row>
    <row r="34" spans="15:21">
      <c r="O34" s="156"/>
      <c r="P34" s="156"/>
      <c r="Q34" s="156"/>
      <c r="R34" s="156"/>
      <c r="S34" s="156"/>
      <c r="T34" s="156"/>
      <c r="U34" s="156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5"/>
  <sheetViews>
    <sheetView topLeftCell="B1" workbookViewId="0">
      <selection activeCell="K9" sqref="K9"/>
    </sheetView>
  </sheetViews>
  <sheetFormatPr defaultColWidth="10.2857142857143" defaultRowHeight="15.75" outlineLevelCol="6"/>
  <cols>
    <col min="1" max="1" width="10.2857142857143" style="94" hidden="true" customWidth="true"/>
    <col min="2" max="2" width="26.5714285714286" style="94" customWidth="true"/>
    <col min="3" max="3" width="21.5714285714286" style="94" customWidth="true"/>
    <col min="4" max="4" width="18" style="94" customWidth="true"/>
    <col min="5" max="5" width="18" style="94" hidden="true" customWidth="true"/>
    <col min="6" max="6" width="18" style="94" customWidth="true"/>
    <col min="7" max="7" width="10.7142857142857" style="94" hidden="true" customWidth="true"/>
    <col min="8" max="8" width="10.7142857142857" style="94"/>
    <col min="9" max="16384" width="10.2857142857143" style="94"/>
  </cols>
  <sheetData>
    <row r="1" ht="40.5" customHeight="true" spans="2:6">
      <c r="B1" s="95" t="s">
        <v>131</v>
      </c>
      <c r="C1" s="95"/>
      <c r="D1" s="95"/>
      <c r="E1" s="95"/>
      <c r="F1" s="95"/>
    </row>
    <row r="2" ht="26.25" customHeight="true" spans="2:6">
      <c r="B2" s="96" t="s">
        <v>2</v>
      </c>
      <c r="C2" s="97" t="s">
        <v>73</v>
      </c>
      <c r="D2" s="97" t="s">
        <v>3</v>
      </c>
      <c r="E2" s="97" t="s">
        <v>75</v>
      </c>
      <c r="F2" s="104" t="s">
        <v>132</v>
      </c>
    </row>
    <row r="3" ht="26.25" customHeight="true" spans="2:6">
      <c r="B3" s="98" t="s">
        <v>133</v>
      </c>
      <c r="C3" s="97" t="s">
        <v>134</v>
      </c>
      <c r="D3" s="99">
        <v>58809.03</v>
      </c>
      <c r="E3" s="100"/>
      <c r="F3" s="104">
        <v>-5.88</v>
      </c>
    </row>
    <row r="4" ht="26.25" customHeight="true" spans="2:6">
      <c r="B4" s="98" t="s">
        <v>9</v>
      </c>
      <c r="C4" s="97" t="s">
        <v>134</v>
      </c>
      <c r="D4" s="99">
        <v>53219.77</v>
      </c>
      <c r="E4" s="100"/>
      <c r="F4" s="105">
        <v>-7.17</v>
      </c>
    </row>
    <row r="5" ht="26.25" customHeight="true" spans="2:6">
      <c r="B5" s="98" t="s">
        <v>13</v>
      </c>
      <c r="C5" s="97" t="s">
        <v>134</v>
      </c>
      <c r="D5" s="99" t="s">
        <v>135</v>
      </c>
      <c r="E5" s="99"/>
      <c r="F5" s="106" t="s">
        <v>135</v>
      </c>
    </row>
    <row r="6" ht="26.25" customHeight="true" spans="2:6">
      <c r="B6" s="98" t="s">
        <v>14</v>
      </c>
      <c r="C6" s="97" t="s">
        <v>134</v>
      </c>
      <c r="D6" s="99">
        <v>4877.74</v>
      </c>
      <c r="E6" s="100"/>
      <c r="F6" s="105">
        <v>11.65</v>
      </c>
    </row>
    <row r="7" ht="26.25" customHeight="true" spans="2:6">
      <c r="B7" s="98" t="s">
        <v>15</v>
      </c>
      <c r="C7" s="97" t="s">
        <v>134</v>
      </c>
      <c r="D7" s="99">
        <v>711.52</v>
      </c>
      <c r="E7" s="100"/>
      <c r="F7" s="105">
        <v>-9.76</v>
      </c>
    </row>
    <row r="8" ht="26.25" customHeight="true" spans="2:6">
      <c r="B8" s="98" t="s">
        <v>16</v>
      </c>
      <c r="C8" s="97" t="s">
        <v>134</v>
      </c>
      <c r="D8" s="99" t="s">
        <v>135</v>
      </c>
      <c r="E8" s="100"/>
      <c r="F8" s="107" t="s">
        <v>135</v>
      </c>
    </row>
    <row r="9" ht="26.25" customHeight="true" spans="2:7">
      <c r="B9" s="98" t="s">
        <v>136</v>
      </c>
      <c r="C9" s="97" t="s">
        <v>137</v>
      </c>
      <c r="D9" s="100">
        <v>-3.8423</v>
      </c>
      <c r="E9" s="108"/>
      <c r="F9" s="105">
        <v>-42.0423</v>
      </c>
      <c r="G9" s="94">
        <f>D9-38.2</f>
        <v>-42.0423</v>
      </c>
    </row>
    <row r="10" ht="26.25" customHeight="true" spans="2:7">
      <c r="B10" s="98" t="s">
        <v>9</v>
      </c>
      <c r="C10" s="97" t="s">
        <v>137</v>
      </c>
      <c r="D10" s="100">
        <v>-6.0153</v>
      </c>
      <c r="E10" s="108"/>
      <c r="F10" s="105">
        <v>-30.8156</v>
      </c>
      <c r="G10" s="94">
        <f>D10-24.8</f>
        <v>-30.8153</v>
      </c>
    </row>
    <row r="11" ht="26.25" customHeight="true" spans="2:6">
      <c r="B11" s="98" t="s">
        <v>13</v>
      </c>
      <c r="C11" s="97" t="s">
        <v>137</v>
      </c>
      <c r="D11" s="100" t="s">
        <v>135</v>
      </c>
      <c r="E11" s="99"/>
      <c r="F11" s="106" t="s">
        <v>135</v>
      </c>
    </row>
    <row r="12" ht="26.25" customHeight="true" spans="2:7">
      <c r="B12" s="98" t="s">
        <v>14</v>
      </c>
      <c r="C12" s="97" t="s">
        <v>137</v>
      </c>
      <c r="D12" s="100">
        <v>18.4998</v>
      </c>
      <c r="E12" s="108"/>
      <c r="F12" s="105">
        <v>-31.1</v>
      </c>
      <c r="G12" s="94">
        <f>D12-49.6</f>
        <v>-31.1002</v>
      </c>
    </row>
    <row r="13" ht="26.25" customHeight="true" spans="2:7">
      <c r="B13" s="98" t="s">
        <v>15</v>
      </c>
      <c r="C13" s="97" t="s">
        <v>137</v>
      </c>
      <c r="D13" s="100">
        <v>-7.5083</v>
      </c>
      <c r="E13" s="108"/>
      <c r="F13" s="105">
        <v>-23.2083</v>
      </c>
      <c r="G13" s="94">
        <f>D13-15.7</f>
        <v>-23.2083</v>
      </c>
    </row>
    <row r="14" ht="26.25" customHeight="true" spans="2:6">
      <c r="B14" s="98" t="s">
        <v>16</v>
      </c>
      <c r="C14" s="97" t="s">
        <v>137</v>
      </c>
      <c r="D14" s="100" t="s">
        <v>135</v>
      </c>
      <c r="E14" s="99"/>
      <c r="F14" s="106" t="s">
        <v>135</v>
      </c>
    </row>
    <row r="15" spans="2:6">
      <c r="B15" s="101" t="s">
        <v>138</v>
      </c>
      <c r="C15" s="102"/>
      <c r="D15" s="103"/>
      <c r="E15" s="109"/>
      <c r="F15" s="109"/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2" workbookViewId="0">
      <selection activeCell="G18" sqref="G18"/>
    </sheetView>
  </sheetViews>
  <sheetFormatPr defaultColWidth="10.2857142857143" defaultRowHeight="15.75" outlineLevelCol="1"/>
  <cols>
    <col min="1" max="1" width="46.8571428571429" style="76" customWidth="true"/>
    <col min="2" max="2" width="29" style="77" customWidth="true"/>
    <col min="3" max="16384" width="10.2857142857143" style="76"/>
  </cols>
  <sheetData>
    <row r="1" hidden="true"/>
    <row r="2" ht="29" customHeight="true" spans="1:2">
      <c r="A2" s="78" t="s">
        <v>139</v>
      </c>
      <c r="B2" s="79"/>
    </row>
    <row r="3" ht="32" customHeight="true" spans="1:2">
      <c r="A3" s="80" t="s">
        <v>2</v>
      </c>
      <c r="B3" s="81" t="s">
        <v>4</v>
      </c>
    </row>
    <row r="4" ht="31" customHeight="true" spans="1:2">
      <c r="A4" s="82" t="s">
        <v>140</v>
      </c>
      <c r="B4" s="83">
        <v>2.7</v>
      </c>
    </row>
    <row r="5" ht="31" customHeight="true" spans="1:2">
      <c r="A5" s="82" t="s">
        <v>141</v>
      </c>
      <c r="B5" s="83">
        <v>24.4</v>
      </c>
    </row>
    <row r="6" ht="31" customHeight="true" spans="1:2">
      <c r="A6" s="84" t="s">
        <v>142</v>
      </c>
      <c r="B6" s="83"/>
    </row>
    <row r="7" ht="31" customHeight="true" spans="1:2">
      <c r="A7" s="85" t="s">
        <v>143</v>
      </c>
      <c r="B7" s="83">
        <v>2.1</v>
      </c>
    </row>
    <row r="8" ht="31" customHeight="true" spans="1:2">
      <c r="A8" s="86" t="s">
        <v>144</v>
      </c>
      <c r="B8" s="83">
        <v>15.1</v>
      </c>
    </row>
    <row r="9" ht="31" customHeight="true" spans="1:2">
      <c r="A9" s="86" t="s">
        <v>145</v>
      </c>
      <c r="B9" s="83">
        <v>0.8</v>
      </c>
    </row>
    <row r="10" ht="31" customHeight="true" spans="1:2">
      <c r="A10" s="87" t="s">
        <v>146</v>
      </c>
      <c r="B10" s="83">
        <v>36.1</v>
      </c>
    </row>
    <row r="11" ht="31" customHeight="true" spans="1:2">
      <c r="A11" s="88" t="s">
        <v>147</v>
      </c>
      <c r="B11" s="83"/>
    </row>
    <row r="12" ht="31" customHeight="true" spans="1:2">
      <c r="A12" s="86" t="s">
        <v>148</v>
      </c>
      <c r="B12" s="83">
        <v>25.2</v>
      </c>
    </row>
    <row r="13" ht="31" customHeight="true" spans="1:2">
      <c r="A13" s="86" t="s">
        <v>149</v>
      </c>
      <c r="B13" s="83">
        <v>-5</v>
      </c>
    </row>
    <row r="14" ht="31" customHeight="true" spans="1:2">
      <c r="A14" s="86" t="s">
        <v>150</v>
      </c>
      <c r="B14" s="83">
        <v>-5</v>
      </c>
    </row>
    <row r="15" ht="31" customHeight="true" spans="1:2">
      <c r="A15" s="86" t="s">
        <v>151</v>
      </c>
      <c r="B15" s="83">
        <v>59.9</v>
      </c>
    </row>
    <row r="16" ht="31" customHeight="true" spans="1:2">
      <c r="A16" s="84" t="s">
        <v>152</v>
      </c>
      <c r="B16" s="83"/>
    </row>
    <row r="17" ht="31" customHeight="true" spans="1:2">
      <c r="A17" s="89" t="s">
        <v>153</v>
      </c>
      <c r="B17" s="83">
        <v>-5.3</v>
      </c>
    </row>
    <row r="18" ht="31" customHeight="true" spans="1:2">
      <c r="A18" s="89" t="s">
        <v>154</v>
      </c>
      <c r="B18" s="83">
        <v>122</v>
      </c>
    </row>
    <row r="19" ht="31" customHeight="true" spans="1:2">
      <c r="A19" s="89" t="s">
        <v>155</v>
      </c>
      <c r="B19" s="83">
        <v>97.2</v>
      </c>
    </row>
    <row r="20" ht="31" customHeight="true" spans="1:2">
      <c r="A20" s="89" t="s">
        <v>156</v>
      </c>
      <c r="B20" s="83">
        <v>60.5</v>
      </c>
    </row>
    <row r="21" ht="31" customHeight="true" spans="1:2">
      <c r="A21" s="90" t="s">
        <v>157</v>
      </c>
      <c r="B21" s="91">
        <v>14.9</v>
      </c>
    </row>
    <row r="22" ht="48" customHeight="true" spans="1:2">
      <c r="A22" s="92" t="s">
        <v>158</v>
      </c>
      <c r="B22" s="93"/>
    </row>
  </sheetData>
  <mergeCells count="2">
    <mergeCell ref="A2:B2"/>
    <mergeCell ref="A22:B22"/>
  </mergeCells>
  <pageMargins left="0.7" right="0.7" top="0.75" bottom="0.75" header="0.5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G13" sqref="G13"/>
    </sheetView>
  </sheetViews>
  <sheetFormatPr defaultColWidth="11.7142857142857" defaultRowHeight="22.5" customHeight="true" outlineLevelCol="6"/>
  <cols>
    <col min="1" max="1" width="23.8571428571429" style="31" customWidth="true"/>
    <col min="2" max="4" width="20.7142857142857" style="53" customWidth="true"/>
    <col min="5" max="16384" width="11.7142857142857" style="31"/>
  </cols>
  <sheetData>
    <row r="1" customHeight="true" spans="1:4">
      <c r="A1" s="55" t="s">
        <v>159</v>
      </c>
      <c r="B1" s="55"/>
      <c r="C1" s="55"/>
      <c r="D1" s="55"/>
    </row>
    <row r="2" customHeight="true" spans="4:4">
      <c r="D2" s="56" t="s">
        <v>1</v>
      </c>
    </row>
    <row r="3" customHeight="true" spans="1:4">
      <c r="A3" s="57"/>
      <c r="B3" s="58" t="s">
        <v>160</v>
      </c>
      <c r="C3" s="58" t="s">
        <v>161</v>
      </c>
      <c r="D3" s="60" t="s">
        <v>4</v>
      </c>
    </row>
    <row r="4" customHeight="true" spans="1:7">
      <c r="A4" s="69" t="s">
        <v>162</v>
      </c>
      <c r="B4" s="70">
        <v>98629.8</v>
      </c>
      <c r="C4" s="70">
        <v>107329.9</v>
      </c>
      <c r="D4" s="71">
        <f t="shared" ref="D4:D7" si="0">B4/C4*100-100</f>
        <v>-8.10594251927934</v>
      </c>
      <c r="F4" s="53"/>
      <c r="G4" s="53"/>
    </row>
    <row r="5" customHeight="true" spans="1:4">
      <c r="A5" s="57" t="s">
        <v>163</v>
      </c>
      <c r="B5" s="58"/>
      <c r="C5" s="58"/>
      <c r="D5" s="71"/>
    </row>
    <row r="6" customHeight="true" spans="1:4">
      <c r="A6" s="57" t="s">
        <v>164</v>
      </c>
      <c r="B6" s="72">
        <v>87159</v>
      </c>
      <c r="C6" s="72">
        <v>95778.5</v>
      </c>
      <c r="D6" s="71">
        <f t="shared" si="0"/>
        <v>-8.99941009725565</v>
      </c>
    </row>
    <row r="7" customHeight="true" spans="1:4">
      <c r="A7" s="57" t="s">
        <v>165</v>
      </c>
      <c r="B7" s="72">
        <v>11470.8</v>
      </c>
      <c r="C7" s="72">
        <v>11551.4</v>
      </c>
      <c r="D7" s="71">
        <f t="shared" si="0"/>
        <v>-0.697750921966161</v>
      </c>
    </row>
    <row r="8" customHeight="true" spans="1:4">
      <c r="A8" s="57" t="s">
        <v>166</v>
      </c>
      <c r="B8" s="72"/>
      <c r="C8" s="72"/>
      <c r="D8" s="71"/>
    </row>
    <row r="9" customHeight="true" spans="1:4">
      <c r="A9" s="57" t="s">
        <v>167</v>
      </c>
      <c r="B9" s="72">
        <v>77288.9</v>
      </c>
      <c r="C9" s="72">
        <v>68305.8</v>
      </c>
      <c r="D9" s="71">
        <f t="shared" ref="D9:D12" si="1">B9/C9*100-100</f>
        <v>13.1512990112113</v>
      </c>
    </row>
    <row r="10" customHeight="true" spans="1:4">
      <c r="A10" s="57" t="s">
        <v>168</v>
      </c>
      <c r="B10" s="73" t="s">
        <v>101</v>
      </c>
      <c r="C10" s="73" t="s">
        <v>101</v>
      </c>
      <c r="D10" s="71"/>
    </row>
    <row r="11" customHeight="true" spans="1:4">
      <c r="A11" s="57" t="s">
        <v>169</v>
      </c>
      <c r="B11" s="72">
        <v>2315.7</v>
      </c>
      <c r="C11" s="72">
        <v>2133.1</v>
      </c>
      <c r="D11" s="71">
        <f t="shared" si="1"/>
        <v>8.56031128404669</v>
      </c>
    </row>
    <row r="12" customHeight="true" spans="1:4">
      <c r="A12" s="57" t="s">
        <v>170</v>
      </c>
      <c r="B12" s="73">
        <v>19025.2</v>
      </c>
      <c r="C12" s="73">
        <v>36891</v>
      </c>
      <c r="D12" s="71">
        <f t="shared" si="1"/>
        <v>-48.428614025101</v>
      </c>
    </row>
    <row r="13" customHeight="true" spans="1:4">
      <c r="A13" s="57" t="s">
        <v>171</v>
      </c>
      <c r="B13" s="73" t="s">
        <v>101</v>
      </c>
      <c r="C13" s="73" t="s">
        <v>101</v>
      </c>
      <c r="D13" s="74" t="s">
        <v>101</v>
      </c>
    </row>
    <row r="14" customHeight="true" spans="1:4">
      <c r="A14" s="69" t="s">
        <v>172</v>
      </c>
      <c r="B14" s="75">
        <v>38688.1</v>
      </c>
      <c r="C14" s="75">
        <v>33447.7</v>
      </c>
      <c r="D14" s="71">
        <f t="shared" ref="D14:D17" si="2">B14/C14*100-100</f>
        <v>15.667444996218</v>
      </c>
    </row>
    <row r="15" customHeight="true" spans="1:4">
      <c r="A15" s="57" t="s">
        <v>163</v>
      </c>
      <c r="B15" s="72"/>
      <c r="C15" s="72"/>
      <c r="D15" s="71"/>
    </row>
    <row r="16" customHeight="true" spans="1:4">
      <c r="A16" s="57" t="s">
        <v>164</v>
      </c>
      <c r="B16" s="72">
        <v>27421.3</v>
      </c>
      <c r="C16" s="73">
        <v>22131.3</v>
      </c>
      <c r="D16" s="74">
        <f t="shared" si="2"/>
        <v>23.9027982992414</v>
      </c>
    </row>
    <row r="17" customHeight="true" spans="1:4">
      <c r="A17" s="57" t="s">
        <v>165</v>
      </c>
      <c r="B17" s="72">
        <v>11266.8</v>
      </c>
      <c r="C17" s="72">
        <v>11316.4</v>
      </c>
      <c r="D17" s="71">
        <f t="shared" si="2"/>
        <v>-0.438301933477078</v>
      </c>
    </row>
    <row r="18" customHeight="true" spans="1:4">
      <c r="A18" s="57" t="s">
        <v>166</v>
      </c>
      <c r="B18" s="72"/>
      <c r="C18" s="72"/>
      <c r="D18" s="71"/>
    </row>
    <row r="19" customHeight="true" spans="1:4">
      <c r="A19" s="57" t="s">
        <v>167</v>
      </c>
      <c r="B19" s="72">
        <v>34849.3</v>
      </c>
      <c r="C19" s="72">
        <v>29855.6</v>
      </c>
      <c r="D19" s="71">
        <f t="shared" ref="D19:D22" si="3">B19/C19*100-100</f>
        <v>16.7261753238924</v>
      </c>
    </row>
    <row r="20" customHeight="true" spans="1:4">
      <c r="A20" s="57" t="s">
        <v>168</v>
      </c>
      <c r="B20" s="74" t="s">
        <v>101</v>
      </c>
      <c r="C20" s="74" t="s">
        <v>101</v>
      </c>
      <c r="D20" s="74" t="s">
        <v>101</v>
      </c>
    </row>
    <row r="21" customHeight="true" spans="1:4">
      <c r="A21" s="57" t="s">
        <v>169</v>
      </c>
      <c r="B21" s="72">
        <v>2111.7</v>
      </c>
      <c r="C21" s="72">
        <v>1898.1</v>
      </c>
      <c r="D21" s="71">
        <f t="shared" si="3"/>
        <v>11.2533586217797</v>
      </c>
    </row>
    <row r="22" customHeight="true" spans="1:4">
      <c r="A22" s="57" t="s">
        <v>170</v>
      </c>
      <c r="B22" s="73">
        <v>1727.1</v>
      </c>
      <c r="C22" s="73">
        <v>1694</v>
      </c>
      <c r="D22" s="71">
        <f t="shared" si="3"/>
        <v>1.95395513577333</v>
      </c>
    </row>
    <row r="23" customHeight="true" spans="1:4">
      <c r="A23" s="57" t="s">
        <v>171</v>
      </c>
      <c r="B23" s="73" t="s">
        <v>101</v>
      </c>
      <c r="C23" s="73" t="s">
        <v>101</v>
      </c>
      <c r="D23" s="74" t="s">
        <v>101</v>
      </c>
    </row>
    <row r="24" s="54" customFormat="true" customHeight="true" spans="1:4">
      <c r="A24" s="54" t="s">
        <v>173</v>
      </c>
      <c r="B24" s="67"/>
      <c r="C24" s="67"/>
      <c r="D24" s="67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2018-03-05T18:31:00Z</dcterms:created>
  <cp:lastPrinted>2022-07-22T22:46:00Z</cp:lastPrinted>
  <dcterms:modified xsi:type="dcterms:W3CDTF">2022-08-24T11:01:18Z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