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 firstSheet="2" activeTab="7"/>
  </bookViews>
  <sheets>
    <sheet name="GDP" sheetId="7" r:id="rId1"/>
    <sheet name="农业总产值增加值" sheetId="10" r:id="rId2"/>
    <sheet name="增加值" sheetId="11" r:id="rId3"/>
    <sheet name="产值" sheetId="12" r:id="rId4"/>
    <sheet name="产量" sheetId="13" r:id="rId5"/>
    <sheet name="财务月报" sheetId="14" r:id="rId6"/>
    <sheet name="能源" sheetId="16" r:id="rId7"/>
    <sheet name="固定资产投资" sheetId="15" r:id="rId8"/>
    <sheet name="批零业" sheetId="17" r:id="rId9"/>
    <sheet name="住餐业" sheetId="18" r:id="rId10"/>
    <sheet name="零售总额" sheetId="19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8">批零业!$A:$D</definedName>
    <definedName name="_xlnm.Print_Area" localSheetId="9">住餐业!$A:$D</definedName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<sst xmlns="http://schemas.openxmlformats.org/spreadsheetml/2006/main" count="488" uniqueCount="285">
  <si>
    <t>地区生产总值</t>
  </si>
  <si>
    <t>单位：万元</t>
  </si>
  <si>
    <t>指标名称</t>
  </si>
  <si>
    <t>前三季度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</si>
  <si>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</si>
  <si>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</si>
  <si>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</si>
  <si>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</si>
  <si>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</si>
  <si>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</si>
  <si>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</si>
  <si>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</si>
  <si>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</si>
  <si>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</si>
  <si>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</si>
  <si>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</si>
  <si>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</si>
  <si>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</si>
  <si>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</si>
  <si>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</si>
  <si>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一、农业总产值</t>
  </si>
  <si>
    <t>4.66</t>
  </si>
  <si>
    <t xml:space="preserve">        共和县</t>
  </si>
  <si>
    <t>4.7</t>
  </si>
  <si>
    <t xml:space="preserve">        同德县</t>
  </si>
  <si>
    <t>4.65</t>
  </si>
  <si>
    <t xml:space="preserve">        贵德县</t>
  </si>
  <si>
    <t>4.56</t>
  </si>
  <si>
    <t xml:space="preserve">        兴海县</t>
  </si>
  <si>
    <t xml:space="preserve">        贵南县</t>
  </si>
  <si>
    <t>4.75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</si>
  <si>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</si>
  <si>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</si>
  <si>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</si>
  <si>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</si>
  <si>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</si>
  <si>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</si>
  <si>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</si>
  <si>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</si>
  <si>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2022年1-10月</t>
  </si>
  <si>
    <t>2021年1-10月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</si>
  <si>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</si>
  <si>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</si>
  <si>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</si>
  <si>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</si>
  <si>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</si>
  <si>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</si>
  <si>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</si>
  <si>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</si>
  <si>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</si>
  <si>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</si>
  <si>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</si>
  <si>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</si>
  <si>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</si>
  <si>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</si>
  <si>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</si>
  <si>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</si>
  <si>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</si>
  <si>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</si>
  <si>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</si>
  <si>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</si>
  <si>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</si>
  <si>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</si>
  <si>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</si>
  <si>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</si>
  <si>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</si>
  <si>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</si>
  <si>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</si>
  <si>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</si>
  <si>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</si>
  <si>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</si>
  <si>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</si>
  <si>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</si>
  <si>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主要工业产品产量</t>
  </si>
  <si>
    <t>单位</t>
  </si>
  <si>
    <t>1-10月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</si>
  <si>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</si>
  <si>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</si>
  <si>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</si>
  <si>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</si>
  <si>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</si>
  <si>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</si>
  <si>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</si>
  <si>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</si>
  <si>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</si>
  <si>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</si>
  <si>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</si>
  <si>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</si>
  <si>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</si>
  <si>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</si>
  <si>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</si>
  <si>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</si>
  <si>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</si>
  <si>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</si>
  <si>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</si>
  <si>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</si>
  <si>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</si>
  <si>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</si>
  <si>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</si>
  <si>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</si>
  <si>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</si>
  <si>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</si>
  <si>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-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</si>
  <si>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</si>
  <si>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</si>
  <si>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</si>
  <si>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t>规模以上工业企业经济效益</t>
  </si>
  <si>
    <t>单位：户、万元</t>
  </si>
  <si>
    <t>1-9月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</si>
  <si>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</si>
  <si>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</si>
  <si>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</si>
  <si>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</si>
  <si>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</si>
  <si>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</si>
  <si>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</si>
  <si>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</si>
  <si>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</si>
  <si>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</si>
  <si>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</si>
  <si>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</si>
  <si>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</si>
  <si>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</si>
  <si>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</si>
  <si>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</si>
  <si>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</si>
  <si>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</si>
  <si>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</si>
  <si>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</si>
  <si>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</si>
  <si>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</si>
  <si>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</si>
  <si>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</si>
  <si>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</si>
  <si>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</si>
  <si>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</si>
  <si>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</si>
  <si>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</si>
  <si>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</si>
  <si>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</si>
  <si>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</si>
  <si>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固定资产投资(1-10月）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</si>
  <si>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</si>
  <si>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</si>
  <si>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</si>
  <si>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</si>
  <si>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</si>
  <si>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</si>
  <si>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</si>
  <si>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</si>
  <si>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</si>
  <si>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</si>
  <si>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</si>
  <si>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</si>
  <si>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</si>
  <si>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</si>
  <si>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</si>
  <si>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</si>
  <si>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</si>
  <si>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</si>
  <si>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</si>
  <si>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</si>
  <si>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r>
      <rPr>
        <sz val="12"/>
        <rFont val="宋体"/>
        <charset val="134"/>
      </rPr>
      <t>1-</t>
    </r>
    <r>
      <rPr>
        <sz val="12"/>
        <rFont val="宋体"/>
        <charset val="134"/>
      </rPr>
      <t>10</t>
    </r>
    <r>
      <rPr>
        <sz val="12"/>
        <rFont val="宋体"/>
        <charset val="134"/>
      </rPr>
      <t>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</si>
  <si>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</si>
  <si>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</si>
  <si>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</si>
  <si>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</si>
  <si>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</si>
  <si>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</si>
  <si>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</si>
  <si>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</si>
  <si>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</si>
  <si>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</si>
  <si>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</si>
  <si>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</si>
  <si>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</si>
  <si>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</si>
  <si>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r>
      <rPr>
        <sz val="12"/>
        <rFont val="宋体"/>
        <charset val="134"/>
      </rPr>
      <t>1-</t>
    </r>
    <r>
      <rPr>
        <sz val="12"/>
        <rFont val="宋体"/>
        <charset val="134"/>
      </rPr>
      <t>10月</t>
    </r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</si>
  <si>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</si>
  <si>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</si>
  <si>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</si>
  <si>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</si>
  <si>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</si>
  <si>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</si>
  <si>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</si>
  <si>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</si>
  <si>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</si>
  <si>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</si>
  <si>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</si>
  <si>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</si>
  <si>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</si>
  <si>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</si>
  <si>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</si>
  <si>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</si>
  <si>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</si>
  <si>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</si>
  <si>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</si>
  <si>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</si>
  <si>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</si>
  <si>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</si>
  <si>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</si>
  <si>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</si>
  <si>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</si>
  <si>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</si>
  <si>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</si>
  <si>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</si>
  <si>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</si>
  <si>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</si>
  <si>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</si>
  <si>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</si>
  <si>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</si>
  <si>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</si>
  <si>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</si>
  <si>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</si>
  <si>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</si>
  <si>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</si>
  <si>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</si>
  <si>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</si>
  <si>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</si>
  <si>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</si>
  <si>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</si>
  <si>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</si>
  <si>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10月末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</si>
  <si>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</si>
  <si>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</si>
  <si>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</si>
  <si>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</si>
  <si>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</si>
  <si>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</si>
  <si>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</si>
  <si>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</si>
  <si>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</si>
  <si>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</si>
  <si>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</si>
  <si>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</si>
  <si>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</si>
  <si>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</si>
  <si>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</si>
  <si>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</si>
  <si>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</si>
  <si>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</si>
  <si>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</si>
  <si>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</si>
  <si>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</si>
  <si>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</si>
  <si>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</si>
  <si>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</si>
  <si>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</si>
  <si>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</si>
  <si>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</si>
  <si>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</si>
  <si>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</si>
  <si>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</si>
  <si>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</si>
  <si>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</si>
  <si>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</t>
  </si>
  <si>
    <t>中国电信集团公司海南州分公司、中国移动通信集团青海有限公司海南分公司、中国联通</t>
  </si>
  <si>
    <t>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</si>
  <si>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</si>
  <si>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</si>
  <si>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</si>
  <si>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</si>
  <si>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</si>
  <si>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</si>
  <si>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</si>
  <si>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</si>
  <si>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</si>
  <si>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</si>
  <si>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</si>
  <si>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</si>
  <si>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</si>
  <si>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</si>
  <si>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（10月）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</si>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</sst>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2">
    <numFmt numFmtId="176" formatCode="0.00_);[Red]\(0.00\)"/>
    <numFmt numFmtId="177" formatCode="#,##0_ "/>
    <numFmt numFmtId="178" formatCode="0.0000_ "/>
    <numFmt numFmtId="179" formatCode="0.00_ "/>
    <numFmt numFmtId="180" formatCode="0_ "/>
    <numFmt numFmtId="181" formatCode="0.0"/>
    <numFmt numFmtId="182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183" formatCode="0.0_);[Red]\(0.0\)"/>
    <numFmt numFmtId="41" formatCode="_ * #,##0_ ;_ * \-#,##0_ ;_ * &quot;-&quot;_ ;_ @_ 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8" fillId="21" borderId="0" applyNumberFormat="false" applyBorder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0" fontId="36" fillId="13" borderId="31" applyNumberFormat="false" applyAlignment="false" applyProtection="false">
      <alignment vertical="center"/>
    </xf>
    <xf numFmtId="0" fontId="39" fillId="18" borderId="32" applyNumberFormat="false" applyAlignment="false" applyProtection="false">
      <alignment vertical="center"/>
    </xf>
    <xf numFmtId="0" fontId="41" fillId="25" borderId="0" applyNumberFormat="false" applyBorder="false" applyAlignment="false" applyProtection="false">
      <alignment vertical="center"/>
    </xf>
    <xf numFmtId="0" fontId="31" fillId="0" borderId="29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8" fillId="0" borderId="29" applyNumberFormat="false" applyFill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34" fillId="0" borderId="30" applyNumberFormat="false" applyFill="false" applyAlignment="false" applyProtection="false">
      <alignment vertical="center"/>
    </xf>
    <xf numFmtId="0" fontId="45" fillId="0" borderId="35" applyNumberFormat="false" applyFill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40" fillId="0" borderId="33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0" fillId="26" borderId="34" applyNumberFormat="false" applyFont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42" fillId="27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44" fillId="13" borderId="28" applyNumberFormat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8" fillId="19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8" fillId="33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29" fillId="6" borderId="28" applyNumberFormat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</cellStyleXfs>
  <cellXfs count="24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2" fontId="0" fillId="0" borderId="3" xfId="0" applyNumberFormat="true" applyBorder="true">
      <alignment vertical="center"/>
    </xf>
    <xf numFmtId="182" fontId="0" fillId="0" borderId="4" xfId="0" applyNumberFormat="true" applyBorder="true">
      <alignment vertical="center"/>
    </xf>
    <xf numFmtId="0" fontId="0" fillId="0" borderId="2" xfId="0" applyFont="true" applyFill="true" applyBorder="true" applyAlignment="true">
      <alignment horizontal="left" vertical="center"/>
    </xf>
    <xf numFmtId="182" fontId="0" fillId="0" borderId="3" xfId="0" applyNumberFormat="true" applyFill="true" applyBorder="true">
      <alignment vertical="center"/>
    </xf>
    <xf numFmtId="182" fontId="0" fillId="0" borderId="4" xfId="0" applyNumberFormat="true" applyFont="true" applyFill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3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0" fontId="0" fillId="0" borderId="3" xfId="0" applyFont="true" applyBorder="true">
      <alignment vertical="center"/>
    </xf>
    <xf numFmtId="0" fontId="0" fillId="0" borderId="5" xfId="0" applyBorder="true" applyAlignment="true">
      <alignment vertical="center"/>
    </xf>
    <xf numFmtId="0" fontId="0" fillId="0" borderId="0" xfId="0" applyAlignment="true">
      <alignment vertical="center"/>
    </xf>
    <xf numFmtId="181" fontId="0" fillId="0" borderId="4" xfId="0" applyNumberFormat="true" applyBorder="true">
      <alignment vertical="center"/>
    </xf>
    <xf numFmtId="0" fontId="0" fillId="2" borderId="3" xfId="0" applyFill="true" applyBorder="true">
      <alignment vertical="center"/>
    </xf>
    <xf numFmtId="181" fontId="0" fillId="2" borderId="4" xfId="0" applyNumberFormat="true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0" fillId="2" borderId="0" xfId="0" applyFill="true" applyBorder="true">
      <alignment vertical="center"/>
    </xf>
    <xf numFmtId="0" fontId="0" fillId="0" borderId="0" xfId="0" applyBorder="true">
      <alignment vertical="center"/>
    </xf>
    <xf numFmtId="0" fontId="3" fillId="0" borderId="0" xfId="0" applyFont="true" applyFill="true" applyBorder="true" applyAlignment="true">
      <alignment vertical="center"/>
    </xf>
    <xf numFmtId="183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3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3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82" fontId="3" fillId="0" borderId="3" xfId="40" applyNumberFormat="true" applyBorder="true" applyAlignment="true">
      <alignment horizontal="center"/>
    </xf>
    <xf numFmtId="183" fontId="3" fillId="0" borderId="4" xfId="40" applyNumberFormat="true" applyBorder="true" applyAlignment="true">
      <alignment horizontal="center"/>
    </xf>
    <xf numFmtId="182" fontId="3" fillId="0" borderId="4" xfId="40" applyNumberFormat="true" applyBorder="true" applyAlignment="true">
      <alignment horizontal="center"/>
    </xf>
    <xf numFmtId="0" fontId="3" fillId="0" borderId="3" xfId="40" applyBorder="true"/>
    <xf numFmtId="183" fontId="3" fillId="0" borderId="4" xfId="40" applyNumberFormat="true" applyBorder="true"/>
    <xf numFmtId="183" fontId="3" fillId="0" borderId="4" xfId="40" applyNumberFormat="true" applyFont="true" applyBorder="true" applyAlignment="true">
      <alignment horizontal="center"/>
    </xf>
    <xf numFmtId="183" fontId="3" fillId="0" borderId="3" xfId="40" applyNumberFormat="true" applyBorder="true" applyAlignment="true">
      <alignment horizontal="center"/>
    </xf>
    <xf numFmtId="183" fontId="3" fillId="0" borderId="3" xfId="40" applyNumberFormat="true" applyBorder="true" applyAlignment="true">
      <alignment horizontal="center" vertical="center"/>
    </xf>
    <xf numFmtId="183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82" fontId="3" fillId="0" borderId="3" xfId="40" applyNumberFormat="true" applyBorder="true" applyAlignment="true">
      <alignment horizontal="center" vertical="center"/>
    </xf>
    <xf numFmtId="182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182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center" vertical="center"/>
    </xf>
    <xf numFmtId="183" fontId="3" fillId="0" borderId="3" xfId="0" applyNumberFormat="true" applyFont="true" applyFill="true" applyBorder="true" applyAlignment="true">
      <alignment horizontal="center" vertical="center"/>
    </xf>
    <xf numFmtId="182" fontId="3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3" fontId="7" fillId="0" borderId="3" xfId="0" applyNumberFormat="true" applyFont="true" applyFill="true" applyBorder="true" applyAlignment="true">
      <alignment horizontal="right" vertical="center"/>
    </xf>
    <xf numFmtId="182" fontId="7" fillId="0" borderId="4" xfId="0" applyNumberFormat="true" applyFont="true" applyFill="true" applyBorder="true" applyAlignment="true">
      <alignment horizontal="right" vertical="center"/>
    </xf>
    <xf numFmtId="183" fontId="3" fillId="0" borderId="3" xfId="0" applyNumberFormat="true" applyFont="true" applyFill="true" applyBorder="true" applyAlignment="true">
      <alignment horizontal="right" vertical="center"/>
    </xf>
    <xf numFmtId="183" fontId="3" fillId="0" borderId="4" xfId="0" applyNumberFormat="true" applyFont="true" applyFill="true" applyBorder="true" applyAlignment="true">
      <alignment horizontal="right" vertical="center"/>
    </xf>
    <xf numFmtId="183" fontId="5" fillId="0" borderId="0" xfId="0" applyNumberFormat="true" applyFont="true" applyFill="true" applyBorder="true" applyAlignment="true">
      <alignment vertical="center"/>
    </xf>
    <xf numFmtId="182" fontId="5" fillId="0" borderId="0" xfId="0" applyNumberFormat="true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vertical="center"/>
    </xf>
    <xf numFmtId="182" fontId="7" fillId="0" borderId="3" xfId="0" applyNumberFormat="true" applyFont="true" applyFill="true" applyBorder="true" applyAlignment="true">
      <alignment horizontal="right" vertical="center"/>
    </xf>
    <xf numFmtId="182" fontId="7" fillId="0" borderId="4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right" vertical="center"/>
    </xf>
    <xf numFmtId="182" fontId="3" fillId="0" borderId="4" xfId="0" applyNumberFormat="true" applyFont="true" applyFill="true" applyBorder="true" applyAlignment="true">
      <alignment horizontal="right" vertical="center"/>
    </xf>
    <xf numFmtId="182" fontId="7" fillId="0" borderId="3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2" fontId="8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horizontal="center"/>
    </xf>
    <xf numFmtId="182" fontId="9" fillId="0" borderId="0" xfId="0" applyNumberFormat="true" applyFont="true" applyFill="true" applyBorder="true" applyAlignment="true">
      <alignment horizontal="center"/>
    </xf>
    <xf numFmtId="0" fontId="10" fillId="0" borderId="8" xfId="0" applyFont="true" applyFill="true" applyBorder="true" applyAlignment="true">
      <alignment horizontal="center" vertical="center"/>
    </xf>
    <xf numFmtId="182" fontId="10" fillId="0" borderId="9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/>
    </xf>
    <xf numFmtId="182" fontId="11" fillId="0" borderId="4" xfId="0" applyNumberFormat="true" applyFont="true" applyFill="true" applyBorder="true" applyAlignment="true">
      <alignment horizontal="right" vertical="center" wrapText="true"/>
    </xf>
    <xf numFmtId="0" fontId="10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center" wrapText="true" shrinkToFit="true"/>
    </xf>
    <xf numFmtId="0" fontId="11" fillId="0" borderId="2" xfId="0" applyFont="true" applyFill="true" applyBorder="true" applyAlignment="true">
      <alignment horizontal="left" wrapText="true" shrinkToFit="true"/>
    </xf>
    <xf numFmtId="0" fontId="10" fillId="0" borderId="2" xfId="0" applyFont="true" applyFill="true" applyBorder="true" applyAlignment="true">
      <alignment horizontal="left" wrapText="true" shrinkToFit="true"/>
    </xf>
    <xf numFmtId="0" fontId="11" fillId="0" borderId="2" xfId="0" applyFont="true" applyFill="true" applyBorder="true" applyAlignment="true">
      <alignment horizontal="center" vertical="center"/>
    </xf>
    <xf numFmtId="0" fontId="11" fillId="0" borderId="10" xfId="0" applyFont="true" applyFill="true" applyBorder="true" applyAlignment="true">
      <alignment horizontal="center" vertical="center"/>
    </xf>
    <xf numFmtId="182" fontId="11" fillId="0" borderId="11" xfId="0" applyNumberFormat="true" applyFont="true" applyFill="true" applyBorder="true" applyAlignment="true">
      <alignment horizontal="right" vertical="center" wrapText="true"/>
    </xf>
    <xf numFmtId="49" fontId="12" fillId="0" borderId="0" xfId="0" applyNumberFormat="true" applyFont="true" applyFill="true" applyBorder="true" applyAlignment="true">
      <alignment horizontal="left" vertical="center" wrapText="true"/>
    </xf>
    <xf numFmtId="182" fontId="13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/>
    <xf numFmtId="0" fontId="14" fillId="0" borderId="1" xfId="0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horizontal="center" vertical="center"/>
    </xf>
    <xf numFmtId="0" fontId="15" fillId="0" borderId="3" xfId="0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vertical="center"/>
    </xf>
    <xf numFmtId="180" fontId="15" fillId="0" borderId="3" xfId="0" applyNumberFormat="true" applyFont="true" applyFill="true" applyBorder="true" applyAlignment="true">
      <alignment horizontal="center" vertical="center"/>
    </xf>
    <xf numFmtId="179" fontId="15" fillId="0" borderId="3" xfId="0" applyNumberFormat="true" applyFont="true" applyFill="true" applyBorder="true" applyAlignment="true">
      <alignment horizontal="center" vertical="center"/>
    </xf>
    <xf numFmtId="0" fontId="16" fillId="0" borderId="0" xfId="0" applyFont="true" applyFill="true" applyBorder="true" applyAlignment="true">
      <alignment vertical="center"/>
    </xf>
    <xf numFmtId="0" fontId="16" fillId="0" borderId="5" xfId="0" applyFont="true" applyFill="true" applyBorder="true" applyAlignment="true"/>
    <xf numFmtId="0" fontId="16" fillId="0" borderId="0" xfId="0" applyFont="true" applyFill="true" applyBorder="true" applyAlignment="true"/>
    <xf numFmtId="0" fontId="15" fillId="0" borderId="4" xfId="0" applyFont="true" applyFill="true" applyBorder="true" applyAlignment="true">
      <alignment horizontal="center" vertical="center"/>
    </xf>
    <xf numFmtId="179" fontId="15" fillId="0" borderId="4" xfId="0" applyNumberFormat="true" applyFont="true" applyFill="true" applyBorder="true" applyAlignment="true">
      <alignment horizontal="center" vertical="center"/>
    </xf>
    <xf numFmtId="182" fontId="15" fillId="0" borderId="4" xfId="0" applyNumberFormat="true" applyFont="true" applyFill="true" applyBorder="true" applyAlignment="true">
      <alignment horizontal="center" vertical="center"/>
    </xf>
    <xf numFmtId="180" fontId="15" fillId="0" borderId="4" xfId="0" applyNumberFormat="true" applyFont="true" applyFill="true" applyBorder="true" applyAlignment="true">
      <alignment horizontal="center" vertical="center"/>
    </xf>
    <xf numFmtId="178" fontId="15" fillId="0" borderId="3" xfId="0" applyNumberFormat="true" applyFont="true" applyFill="true" applyBorder="true" applyAlignment="true">
      <alignment horizontal="center" vertical="center"/>
    </xf>
    <xf numFmtId="0" fontId="15" fillId="0" borderId="0" xfId="0" applyFont="true" applyFill="true" applyBorder="true" applyAlignment="true"/>
    <xf numFmtId="0" fontId="17" fillId="0" borderId="0" xfId="0" applyFont="true" applyFill="true" applyBorder="true" applyAlignment="true"/>
    <xf numFmtId="0" fontId="8" fillId="0" borderId="0" xfId="0" applyFont="true" applyFill="true" applyBorder="true" applyAlignment="true"/>
    <xf numFmtId="179" fontId="8" fillId="0" borderId="0" xfId="0" applyNumberFormat="true" applyFont="true" applyFill="true" applyBorder="true" applyAlignment="true">
      <alignment horizontal="right"/>
    </xf>
    <xf numFmtId="0" fontId="8" fillId="0" borderId="0" xfId="0" applyFont="true" applyFill="true" applyBorder="true" applyAlignment="true">
      <alignment horizontal="center"/>
    </xf>
    <xf numFmtId="0" fontId="8" fillId="0" borderId="0" xfId="0" applyFont="true" applyFill="true" applyBorder="true" applyAlignment="true">
      <alignment horizontal="right"/>
    </xf>
    <xf numFmtId="0" fontId="8" fillId="0" borderId="2" xfId="0" applyFont="true" applyFill="true" applyBorder="true" applyAlignment="true"/>
    <xf numFmtId="0" fontId="8" fillId="0" borderId="3" xfId="0" applyFont="true" applyFill="true" applyBorder="true" applyAlignment="true">
      <alignment horizontal="center" vertical="center"/>
    </xf>
    <xf numFmtId="179" fontId="8" fillId="0" borderId="3" xfId="0" applyNumberFormat="true" applyFont="true" applyFill="true" applyBorder="true" applyAlignment="true">
      <alignment horizontal="right" vertical="center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left"/>
    </xf>
    <xf numFmtId="180" fontId="8" fillId="0" borderId="3" xfId="0" applyNumberFormat="true" applyFont="true" applyFill="true" applyBorder="true" applyAlignment="true">
      <alignment horizontal="right"/>
    </xf>
    <xf numFmtId="0" fontId="8" fillId="0" borderId="4" xfId="0" applyNumberFormat="true" applyFont="true" applyFill="true" applyBorder="true" applyAlignment="true">
      <alignment horizontal="right"/>
    </xf>
    <xf numFmtId="182" fontId="8" fillId="0" borderId="4" xfId="0" applyNumberFormat="true" applyFont="true" applyFill="true" applyBorder="true" applyAlignment="true">
      <alignment horizontal="right"/>
    </xf>
    <xf numFmtId="182" fontId="8" fillId="0" borderId="3" xfId="0" applyNumberFormat="true" applyFont="true" applyFill="true" applyBorder="true" applyAlignment="true">
      <alignment horizontal="right"/>
    </xf>
    <xf numFmtId="49" fontId="8" fillId="0" borderId="4" xfId="0" applyNumberFormat="true" applyFont="true" applyFill="true" applyBorder="true" applyAlignment="true">
      <alignment horizontal="right"/>
    </xf>
    <xf numFmtId="49" fontId="8" fillId="0" borderId="3" xfId="0" applyNumberFormat="true" applyFont="true" applyFill="true" applyBorder="true" applyAlignment="true">
      <alignment horizontal="left" vertical="center"/>
    </xf>
    <xf numFmtId="180" fontId="8" fillId="0" borderId="3" xfId="0" applyNumberFormat="true" applyFont="true" applyFill="true" applyBorder="true" applyAlignment="true">
      <alignment horizontal="right" vertical="center"/>
    </xf>
    <xf numFmtId="182" fontId="8" fillId="0" borderId="4" xfId="0" applyNumberFormat="true" applyFont="true" applyFill="true" applyBorder="true" applyAlignment="true">
      <alignment horizontal="right" vertical="center"/>
    </xf>
    <xf numFmtId="0" fontId="8" fillId="0" borderId="3" xfId="0" applyFont="true" applyFill="true" applyBorder="true" applyAlignment="true"/>
    <xf numFmtId="0" fontId="17" fillId="0" borderId="2" xfId="0" applyFont="true" applyFill="true" applyBorder="true" applyAlignment="true"/>
    <xf numFmtId="0" fontId="17" fillId="0" borderId="3" xfId="0" applyFont="true" applyFill="true" applyBorder="true" applyAlignment="true">
      <alignment horizontal="left"/>
    </xf>
    <xf numFmtId="180" fontId="17" fillId="0" borderId="3" xfId="0" applyNumberFormat="true" applyFont="true" applyFill="true" applyBorder="true" applyAlignment="true">
      <alignment horizontal="right"/>
    </xf>
    <xf numFmtId="182" fontId="17" fillId="0" borderId="4" xfId="0" applyNumberFormat="true" applyFont="true" applyFill="true" applyBorder="true" applyAlignment="true">
      <alignment horizontal="right" vertical="center"/>
    </xf>
    <xf numFmtId="0" fontId="8" fillId="0" borderId="0" xfId="0" applyFont="true" applyFill="true" applyBorder="true" applyAlignment="true">
      <alignment horizontal="left" wrapText="true"/>
    </xf>
    <xf numFmtId="0" fontId="8" fillId="0" borderId="0" xfId="0" applyFont="true" applyFill="true" applyBorder="true" applyAlignment="true">
      <alignment horizontal="left"/>
    </xf>
    <xf numFmtId="0" fontId="8" fillId="0" borderId="1" xfId="0" applyFont="true" applyFill="true" applyBorder="true" applyAlignment="true">
      <alignment horizontal="right"/>
    </xf>
    <xf numFmtId="0" fontId="8" fillId="0" borderId="2" xfId="0" applyFont="true" applyFill="true" applyBorder="true" applyAlignment="true">
      <alignment horizontal="center" vertical="center"/>
    </xf>
    <xf numFmtId="179" fontId="8" fillId="0" borderId="3" xfId="0" applyNumberFormat="true" applyFont="true" applyFill="true" applyBorder="true" applyAlignment="true">
      <alignment horizontal="center" vertical="center"/>
    </xf>
    <xf numFmtId="179" fontId="8" fillId="0" borderId="4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left"/>
    </xf>
    <xf numFmtId="180" fontId="18" fillId="0" borderId="3" xfId="0" applyNumberFormat="true" applyFont="true" applyFill="true" applyBorder="true" applyAlignment="true"/>
    <xf numFmtId="180" fontId="18" fillId="0" borderId="4" xfId="0" applyNumberFormat="true" applyFont="true" applyFill="true" applyBorder="true" applyAlignment="true"/>
    <xf numFmtId="182" fontId="18" fillId="0" borderId="3" xfId="0" applyNumberFormat="true" applyFont="true" applyFill="true" applyBorder="true" applyAlignment="true"/>
    <xf numFmtId="49" fontId="8" fillId="0" borderId="2" xfId="0" applyNumberFormat="true" applyFont="true" applyFill="true" applyBorder="true" applyAlignment="true">
      <alignment horizontal="left" vertical="center"/>
    </xf>
    <xf numFmtId="180" fontId="8" fillId="0" borderId="12" xfId="0" applyNumberFormat="true" applyFont="true" applyFill="true" applyBorder="true" applyAlignment="true"/>
    <xf numFmtId="180" fontId="8" fillId="0" borderId="13" xfId="0" applyNumberFormat="true" applyFont="true" applyFill="true" applyBorder="true" applyAlignment="true"/>
    <xf numFmtId="180" fontId="18" fillId="0" borderId="3" xfId="0" applyNumberFormat="true" applyFont="true" applyFill="true" applyBorder="true" applyAlignment="true">
      <alignment vertical="center"/>
    </xf>
    <xf numFmtId="180" fontId="18" fillId="0" borderId="4" xfId="0" applyNumberFormat="true" applyFont="true" applyFill="true" applyBorder="true" applyAlignment="true">
      <alignment vertical="center"/>
    </xf>
    <xf numFmtId="179" fontId="18" fillId="0" borderId="0" xfId="0" applyNumberFormat="true" applyFont="true" applyFill="true" applyBorder="true" applyAlignment="true"/>
    <xf numFmtId="0" fontId="18" fillId="0" borderId="2" xfId="0" applyFont="true" applyFill="true" applyBorder="true" applyAlignment="true">
      <alignment horizontal="left"/>
    </xf>
    <xf numFmtId="0" fontId="8" fillId="0" borderId="0" xfId="0" applyFont="true" applyFill="true" applyBorder="true" applyAlignment="true">
      <alignment horizontal="left" vertical="center" wrapText="true"/>
    </xf>
    <xf numFmtId="182" fontId="8" fillId="0" borderId="4" xfId="0" applyNumberFormat="true" applyFont="true" applyFill="true" applyBorder="true" applyAlignment="true"/>
    <xf numFmtId="182" fontId="8" fillId="0" borderId="0" xfId="0" applyNumberFormat="true" applyFont="true" applyFill="true" applyBorder="true" applyAlignment="true"/>
    <xf numFmtId="180" fontId="8" fillId="0" borderId="0" xfId="0" applyNumberFormat="true" applyFont="true" applyFill="true" applyBorder="true" applyAlignment="true"/>
    <xf numFmtId="0" fontId="19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20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0" fillId="0" borderId="0" xfId="0" applyFont="true" applyFill="true" applyBorder="true" applyAlignment="true">
      <alignment horizontal="center"/>
    </xf>
    <xf numFmtId="179" fontId="20" fillId="0" borderId="0" xfId="0" applyNumberFormat="true" applyFont="true" applyFill="true" applyBorder="true" applyAlignment="true"/>
    <xf numFmtId="0" fontId="22" fillId="0" borderId="0" xfId="0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83" fontId="7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80" fontId="3" fillId="0" borderId="3" xfId="0" applyNumberFormat="true" applyFont="true" applyFill="true" applyBorder="true" applyAlignment="true">
      <alignment horizontal="right"/>
    </xf>
    <xf numFmtId="180" fontId="5" fillId="0" borderId="3" xfId="0" applyNumberFormat="true" applyFont="true" applyFill="true" applyBorder="true" applyAlignment="true">
      <alignment horizontal="right"/>
    </xf>
    <xf numFmtId="180" fontId="3" fillId="0" borderId="3" xfId="0" applyNumberFormat="true" applyFont="true" applyFill="true" applyBorder="true" applyAlignment="true">
      <alignment horizontal="right" vertical="center"/>
    </xf>
    <xf numFmtId="0" fontId="8" fillId="0" borderId="14" xfId="0" applyNumberFormat="true" applyFont="true" applyFill="true" applyBorder="true" applyAlignment="true">
      <alignment horizontal="left"/>
    </xf>
    <xf numFmtId="0" fontId="8" fillId="0" borderId="15" xfId="0" applyFont="true" applyFill="true" applyBorder="true" applyAlignment="true">
      <alignment horizontal="center"/>
    </xf>
    <xf numFmtId="0" fontId="3" fillId="0" borderId="16" xfId="0" applyNumberFormat="true" applyFont="true" applyFill="true" applyBorder="true" applyAlignment="true">
      <alignment horizontal="left"/>
    </xf>
    <xf numFmtId="0" fontId="3" fillId="0" borderId="17" xfId="0" applyFont="true" applyFill="true" applyBorder="true" applyAlignment="true">
      <alignment horizontal="center"/>
    </xf>
    <xf numFmtId="180" fontId="3" fillId="0" borderId="18" xfId="0" applyNumberFormat="true" applyFont="true" applyFill="true" applyBorder="true" applyAlignment="true">
      <alignment horizontal="right" vertical="center"/>
    </xf>
    <xf numFmtId="0" fontId="3" fillId="0" borderId="19" xfId="0" applyFont="true" applyFill="true" applyBorder="true" applyAlignment="true">
      <alignment horizontal="center"/>
    </xf>
    <xf numFmtId="180" fontId="3" fillId="0" borderId="20" xfId="0" applyNumberFormat="true" applyFont="true" applyFill="true" applyBorder="true" applyAlignment="true">
      <alignment horizontal="right" vertical="center"/>
    </xf>
    <xf numFmtId="0" fontId="8" fillId="0" borderId="0" xfId="0" applyNumberFormat="true" applyFont="true" applyFill="true" applyBorder="true" applyAlignment="true">
      <alignment horizontal="center" wrapText="true"/>
    </xf>
    <xf numFmtId="0" fontId="20" fillId="0" borderId="21" xfId="0" applyFont="true" applyFill="true" applyBorder="true" applyAlignment="true">
      <alignment horizontal="left"/>
    </xf>
    <xf numFmtId="183" fontId="7" fillId="0" borderId="2" xfId="0" applyNumberFormat="true" applyFont="true" applyFill="true" applyBorder="true" applyAlignment="true">
      <alignment horizontal="center" vertical="center"/>
    </xf>
    <xf numFmtId="0" fontId="7" fillId="0" borderId="22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3" fillId="0" borderId="0" xfId="0" applyFont="true" applyFill="true" applyBorder="true" applyAlignment="true"/>
    <xf numFmtId="177" fontId="3" fillId="0" borderId="2" xfId="0" applyNumberFormat="true" applyFont="true" applyFill="true" applyBorder="true" applyAlignment="true">
      <alignment horizontal="right"/>
    </xf>
    <xf numFmtId="182" fontId="3" fillId="0" borderId="1" xfId="0" applyNumberFormat="true" applyFont="true" applyFill="true" applyBorder="true" applyAlignment="true">
      <alignment horizontal="right"/>
    </xf>
    <xf numFmtId="182" fontId="7" fillId="0" borderId="0" xfId="0" applyNumberFormat="true" applyFont="true" applyFill="true" applyBorder="true" applyAlignment="true">
      <alignment horizontal="right"/>
    </xf>
    <xf numFmtId="177" fontId="5" fillId="0" borderId="23" xfId="0" applyNumberFormat="true" applyFont="true" applyFill="true" applyBorder="true" applyAlignment="true">
      <alignment horizontal="right"/>
    </xf>
    <xf numFmtId="177" fontId="3" fillId="0" borderId="23" xfId="0" applyNumberFormat="true" applyFont="true" applyFill="true" applyBorder="true" applyAlignment="true">
      <alignment horizontal="right" vertical="center"/>
    </xf>
    <xf numFmtId="177" fontId="21" fillId="0" borderId="14" xfId="0" applyNumberFormat="true" applyFont="true" applyFill="true" applyBorder="true" applyAlignment="true"/>
    <xf numFmtId="177" fontId="3" fillId="0" borderId="3" xfId="0" applyNumberFormat="true" applyFont="true" applyFill="true" applyBorder="true" applyAlignment="true">
      <alignment horizontal="right"/>
    </xf>
    <xf numFmtId="180" fontId="3" fillId="0" borderId="4" xfId="0" applyNumberFormat="true" applyFont="true" applyFill="true" applyBorder="true" applyAlignment="true">
      <alignment horizontal="right"/>
    </xf>
    <xf numFmtId="182" fontId="3" fillId="0" borderId="24" xfId="0" applyNumberFormat="true" applyFont="true" applyFill="true" applyBorder="true" applyAlignment="true">
      <alignment horizontal="right"/>
    </xf>
    <xf numFmtId="177" fontId="3" fillId="0" borderId="25" xfId="0" applyNumberFormat="true" applyFont="true" applyFill="true" applyBorder="true" applyAlignment="true">
      <alignment horizontal="right" vertical="center"/>
    </xf>
    <xf numFmtId="179" fontId="8" fillId="0" borderId="0" xfId="0" applyNumberFormat="true" applyFont="true" applyFill="true" applyBorder="true" applyAlignment="true"/>
    <xf numFmtId="0" fontId="22" fillId="0" borderId="21" xfId="0" applyFont="true" applyFill="true" applyBorder="true" applyAlignment="true">
      <alignment horizontal="center"/>
    </xf>
    <xf numFmtId="0" fontId="22" fillId="0" borderId="26" xfId="0" applyFont="true" applyFill="true" applyBorder="true" applyAlignment="true">
      <alignment horizontal="center"/>
    </xf>
    <xf numFmtId="0" fontId="24" fillId="0" borderId="26" xfId="0" applyFont="true" applyFill="true" applyBorder="true" applyAlignment="true">
      <alignment horizontal="center"/>
    </xf>
    <xf numFmtId="0" fontId="8" fillId="0" borderId="1" xfId="0" applyFont="true" applyFill="true" applyBorder="true" applyAlignment="true">
      <alignment horizontal="left"/>
    </xf>
    <xf numFmtId="176" fontId="8" fillId="0" borderId="1" xfId="0" applyNumberFormat="true" applyFont="true" applyFill="true" applyBorder="true" applyAlignment="true">
      <alignment horizontal="center"/>
    </xf>
    <xf numFmtId="0" fontId="8" fillId="0" borderId="1" xfId="0" applyFont="true" applyFill="true" applyBorder="true" applyAlignment="true"/>
    <xf numFmtId="0" fontId="22" fillId="0" borderId="2" xfId="0" applyFont="true" applyFill="true" applyBorder="true" applyAlignment="true">
      <alignment horizontal="center" vertical="center"/>
    </xf>
    <xf numFmtId="183" fontId="22" fillId="0" borderId="3" xfId="0" applyNumberFormat="true" applyFont="true" applyFill="true" applyBorder="true" applyAlignment="true">
      <alignment horizontal="center" vertical="center"/>
    </xf>
    <xf numFmtId="0" fontId="22" fillId="0" borderId="3" xfId="0" applyFont="true" applyFill="true" applyBorder="true" applyAlignment="true">
      <alignment horizontal="center" vertical="center" wrapText="true"/>
    </xf>
    <xf numFmtId="179" fontId="24" fillId="0" borderId="3" xfId="0" applyNumberFormat="true" applyFont="true" applyFill="true" applyBorder="true" applyAlignment="true">
      <alignment horizontal="center" vertical="center" wrapText="true"/>
    </xf>
    <xf numFmtId="0" fontId="22" fillId="0" borderId="2" xfId="0" applyFont="true" applyFill="true" applyBorder="true" applyAlignment="true">
      <alignment horizontal="left"/>
    </xf>
    <xf numFmtId="180" fontId="22" fillId="0" borderId="3" xfId="0" applyNumberFormat="true" applyFont="true" applyFill="true" applyBorder="true" applyAlignment="true">
      <alignment horizontal="center"/>
    </xf>
    <xf numFmtId="182" fontId="22" fillId="0" borderId="3" xfId="0" applyNumberFormat="true" applyFont="true" applyFill="true" applyBorder="true" applyAlignment="true">
      <alignment horizontal="right"/>
    </xf>
    <xf numFmtId="180" fontId="20" fillId="0" borderId="3" xfId="0" applyNumberFormat="true" applyFont="true" applyFill="true" applyBorder="true" applyAlignment="true">
      <alignment horizontal="right" vertical="center"/>
    </xf>
    <xf numFmtId="180" fontId="8" fillId="0" borderId="3" xfId="0" applyNumberFormat="true" applyFont="true" applyFill="true" applyBorder="true" applyAlignment="true">
      <alignment horizontal="center"/>
    </xf>
    <xf numFmtId="182" fontId="22" fillId="0" borderId="3" xfId="0" applyNumberFormat="true" applyFont="true" applyFill="true" applyBorder="true" applyAlignment="true">
      <alignment horizontal="center"/>
    </xf>
    <xf numFmtId="180" fontId="8" fillId="0" borderId="3" xfId="0" applyNumberFormat="true" applyFont="true" applyFill="true" applyBorder="true" applyAlignment="true">
      <alignment horizontal="center" vertical="center"/>
    </xf>
    <xf numFmtId="182" fontId="8" fillId="0" borderId="3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/>
    </xf>
    <xf numFmtId="0" fontId="22" fillId="0" borderId="27" xfId="0" applyFont="true" applyFill="true" applyBorder="true" applyAlignment="true">
      <alignment horizontal="center"/>
    </xf>
    <xf numFmtId="0" fontId="22" fillId="0" borderId="4" xfId="0" applyFont="true" applyFill="true" applyBorder="true" applyAlignment="true">
      <alignment horizontal="center" vertical="center" wrapText="true"/>
    </xf>
    <xf numFmtId="183" fontId="8" fillId="0" borderId="0" xfId="0" applyNumberFormat="true" applyFont="true" applyFill="true" applyBorder="true" applyAlignment="true"/>
    <xf numFmtId="0" fontId="22" fillId="0" borderId="0" xfId="0" applyFont="true" applyFill="true" applyBorder="true" applyAlignment="true"/>
    <xf numFmtId="0" fontId="22" fillId="0" borderId="0" xfId="0" applyFont="true" applyFill="true" applyBorder="true" applyAlignment="true">
      <alignment horizontal="center"/>
    </xf>
    <xf numFmtId="0" fontId="25" fillId="0" borderId="0" xfId="0" applyFont="true" applyFill="true" applyBorder="true" applyAlignment="true">
      <alignment horizontal="center"/>
    </xf>
    <xf numFmtId="179" fontId="22" fillId="0" borderId="4" xfId="0" applyNumberFormat="true" applyFont="true" applyFill="true" applyBorder="true" applyAlignment="true">
      <alignment horizontal="center" vertical="center" wrapText="true"/>
    </xf>
    <xf numFmtId="182" fontId="24" fillId="0" borderId="3" xfId="0" applyNumberFormat="true" applyFont="true" applyFill="true" applyBorder="true" applyAlignment="true">
      <alignment horizontal="right"/>
    </xf>
    <xf numFmtId="182" fontId="22" fillId="0" borderId="4" xfId="0" applyNumberFormat="true" applyFont="true" applyFill="true" applyBorder="true" applyAlignment="true">
      <alignment horizontal="right"/>
    </xf>
    <xf numFmtId="182" fontId="18" fillId="0" borderId="3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 applyProtection="true">
      <alignment horizontal="right"/>
    </xf>
    <xf numFmtId="0" fontId="0" fillId="0" borderId="0" xfId="0" applyFill="true" applyAlignment="true"/>
    <xf numFmtId="0" fontId="6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79" fontId="0" fillId="0" borderId="4" xfId="0" applyNumberFormat="true" applyFont="true" applyFill="true" applyBorder="true" applyAlignment="true">
      <alignment horizontal="center" vertical="center"/>
    </xf>
    <xf numFmtId="0" fontId="26" fillId="0" borderId="2" xfId="0" applyFont="true" applyFill="true" applyBorder="true" applyAlignment="true"/>
    <xf numFmtId="0" fontId="26" fillId="0" borderId="3" xfId="0" applyFont="true" applyFill="true" applyBorder="true" applyAlignment="true">
      <alignment horizontal="center"/>
    </xf>
    <xf numFmtId="49" fontId="26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79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76" fontId="7" fillId="0" borderId="3" xfId="0" applyNumberFormat="true" applyFont="true" applyFill="true" applyBorder="true" applyAlignment="true">
      <alignment horizontal="center"/>
    </xf>
    <xf numFmtId="182" fontId="26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176" fontId="5" fillId="0" borderId="4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180" fontId="0" fillId="0" borderId="3" xfId="0" applyNumberFormat="true" applyFont="true" applyBorder="true" applyAlignment="true">
      <alignment vertical="center"/>
    </xf>
    <xf numFmtId="183" fontId="0" fillId="0" borderId="4" xfId="0" applyNumberFormat="true" applyBorder="true" applyAlignment="true">
      <alignment horizontal="right" vertical="center"/>
    </xf>
    <xf numFmtId="182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80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80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9"/>
  <sheetViews>
    <sheetView zoomScale="90" zoomScaleNormal="90" workbookViewId="0">
      <selection activeCell="I11" sqref="I11"/>
    </sheetView>
  </sheetViews>
  <sheetFormatPr defaultColWidth="9" defaultRowHeight="13.5" outlineLevelCol="5"/>
  <cols>
    <col min="1" max="1" width="10" customWidth="true"/>
    <col min="2" max="2" width="43.1238095238095" customWidth="true"/>
    <col min="3" max="3" width="16.5047619047619" customWidth="true"/>
    <col min="4" max="4" width="17.6285714285714" customWidth="true"/>
    <col min="5" max="5" width="13.8761904761905" hidden="true" customWidth="true"/>
  </cols>
  <sheetData>
    <row r="1" ht="21.75" spans="2:4">
      <c r="B1" s="1" t="s">
        <v>0</v>
      </c>
      <c r="C1" s="1"/>
      <c r="D1" s="1"/>
    </row>
    <row r="2" spans="4:4">
      <c r="D2" t="s">
        <v>1</v>
      </c>
    </row>
    <row r="3" ht="26.25" customHeight="true" spans="2:4">
      <c r="B3" s="4" t="s">
        <v>2</v>
      </c>
      <c r="C3" s="13" t="s">
        <v>3</v>
      </c>
      <c r="D3" s="14" t="s">
        <v>4</v>
      </c>
    </row>
    <row r="4" ht="21" customHeight="true" spans="2:6">
      <c r="B4" s="7" t="s">
        <v>0</v>
      </c>
      <c r="C4" s="238">
        <f>C9+C13+C17+C21+C25</f>
        <v>1212862</v>
      </c>
      <c r="D4" s="239">
        <v>1.1</v>
      </c>
      <c r="E4">
        <f>C9+C13+C17+C21+C25</f>
        <v>1212862</v>
      </c>
      <c r="F4" s="245"/>
    </row>
    <row r="5" ht="21" customHeight="true" spans="2:6">
      <c r="B5" s="24" t="s">
        <v>5</v>
      </c>
      <c r="C5" s="238">
        <f t="shared" ref="C5:C7" si="0">C10+C14+C18+C22+C26</f>
        <v>192221</v>
      </c>
      <c r="D5" s="239">
        <v>4.4</v>
      </c>
      <c r="E5">
        <f t="shared" ref="E5:E7" si="1">C10+C14+C18+C22+C26</f>
        <v>192221</v>
      </c>
      <c r="F5" s="245"/>
    </row>
    <row r="6" ht="21" customHeight="true" spans="2:6">
      <c r="B6" s="7" t="s">
        <v>6</v>
      </c>
      <c r="C6" s="238">
        <f t="shared" si="0"/>
        <v>663544</v>
      </c>
      <c r="D6" s="240">
        <v>-0.3</v>
      </c>
      <c r="E6">
        <f t="shared" si="1"/>
        <v>663544</v>
      </c>
      <c r="F6" s="245"/>
    </row>
    <row r="7" ht="21" customHeight="true" spans="2:6">
      <c r="B7" s="7" t="s">
        <v>7</v>
      </c>
      <c r="C7" s="238">
        <f t="shared" si="0"/>
        <v>357097</v>
      </c>
      <c r="D7" s="240">
        <v>1.7</v>
      </c>
      <c r="E7">
        <f t="shared" si="1"/>
        <v>357097</v>
      </c>
      <c r="F7" s="245"/>
    </row>
    <row r="8" ht="21" customHeight="true" spans="2:4">
      <c r="B8" s="7" t="s">
        <v>8</v>
      </c>
      <c r="C8" s="241"/>
      <c r="D8" s="240"/>
    </row>
    <row r="9" ht="21" customHeight="true" spans="2:4">
      <c r="B9" s="7" t="s">
        <v>9</v>
      </c>
      <c r="C9" s="241">
        <f>C10+C11+C12</f>
        <v>697369</v>
      </c>
      <c r="D9" s="240">
        <v>2.7</v>
      </c>
    </row>
    <row r="10" ht="21" customHeight="true" spans="2:4">
      <c r="B10" s="24" t="s">
        <v>10</v>
      </c>
      <c r="C10" s="241">
        <v>58820</v>
      </c>
      <c r="D10" s="240">
        <v>4.5</v>
      </c>
    </row>
    <row r="11" ht="21" customHeight="true" spans="2:4">
      <c r="B11" s="7" t="s">
        <v>11</v>
      </c>
      <c r="C11" s="241">
        <v>472195</v>
      </c>
      <c r="D11" s="240">
        <v>3.4</v>
      </c>
    </row>
    <row r="12" ht="21" customHeight="true" spans="2:4">
      <c r="B12" s="7" t="s">
        <v>12</v>
      </c>
      <c r="C12" s="241">
        <v>166354</v>
      </c>
      <c r="D12" s="240">
        <v>0.2</v>
      </c>
    </row>
    <row r="13" ht="21" customHeight="true" spans="2:4">
      <c r="B13" s="7" t="s">
        <v>13</v>
      </c>
      <c r="C13" s="242">
        <f>C14+C15+C16</f>
        <v>72844</v>
      </c>
      <c r="D13" s="240">
        <v>6.7</v>
      </c>
    </row>
    <row r="14" ht="21" customHeight="true" spans="2:4">
      <c r="B14" s="24" t="s">
        <v>10</v>
      </c>
      <c r="C14" s="241">
        <v>30386</v>
      </c>
      <c r="D14" s="240">
        <v>4.5</v>
      </c>
    </row>
    <row r="15" ht="21" customHeight="true" spans="2:4">
      <c r="B15" s="7" t="s">
        <v>11</v>
      </c>
      <c r="C15" s="242">
        <v>11917</v>
      </c>
      <c r="D15" s="240">
        <v>-0.1</v>
      </c>
    </row>
    <row r="16" ht="21" customHeight="true" spans="2:4">
      <c r="B16" s="7" t="s">
        <v>12</v>
      </c>
      <c r="C16" s="241">
        <v>30541</v>
      </c>
      <c r="D16" s="240">
        <v>12.3</v>
      </c>
    </row>
    <row r="17" ht="21" customHeight="true" spans="2:4">
      <c r="B17" s="7" t="s">
        <v>14</v>
      </c>
      <c r="C17" s="241">
        <f>C18+C19+C20</f>
        <v>228471</v>
      </c>
      <c r="D17" s="240">
        <v>-5.2</v>
      </c>
    </row>
    <row r="18" ht="21" customHeight="true" spans="2:4">
      <c r="B18" s="24" t="s">
        <v>10</v>
      </c>
      <c r="C18" s="241">
        <v>32744</v>
      </c>
      <c r="D18" s="240">
        <v>4.4</v>
      </c>
    </row>
    <row r="19" ht="21" customHeight="true" spans="2:4">
      <c r="B19" s="7" t="s">
        <v>11</v>
      </c>
      <c r="C19" s="241">
        <v>121634</v>
      </c>
      <c r="D19" s="9">
        <v>-11.9</v>
      </c>
    </row>
    <row r="20" ht="21" customHeight="true" spans="2:4">
      <c r="B20" s="7" t="s">
        <v>12</v>
      </c>
      <c r="C20" s="241">
        <v>74093</v>
      </c>
      <c r="D20" s="9">
        <v>3.5</v>
      </c>
    </row>
    <row r="21" ht="21" customHeight="true" spans="2:4">
      <c r="B21" s="7" t="s">
        <v>15</v>
      </c>
      <c r="C21" s="242">
        <f>C22+C23+C24</f>
        <v>113254</v>
      </c>
      <c r="D21" s="9">
        <v>-0.5</v>
      </c>
    </row>
    <row r="22" ht="21" customHeight="true" spans="2:4">
      <c r="B22" s="24" t="s">
        <v>10</v>
      </c>
      <c r="C22" s="242">
        <v>26385</v>
      </c>
      <c r="D22" s="9">
        <v>4.3</v>
      </c>
    </row>
    <row r="23" ht="21" customHeight="true" spans="2:4">
      <c r="B23" s="7" t="s">
        <v>11</v>
      </c>
      <c r="C23" s="241">
        <v>37117</v>
      </c>
      <c r="D23" s="9">
        <v>-4.9</v>
      </c>
    </row>
    <row r="24" ht="21" customHeight="true" spans="2:4">
      <c r="B24" s="7" t="s">
        <v>12</v>
      </c>
      <c r="C24" s="241">
        <v>49752</v>
      </c>
      <c r="D24" s="9">
        <v>0.4</v>
      </c>
    </row>
    <row r="25" ht="21" customHeight="true" spans="2:4">
      <c r="B25" s="7" t="s">
        <v>16</v>
      </c>
      <c r="C25" s="242">
        <f>C26+C27+C28</f>
        <v>100924</v>
      </c>
      <c r="D25" s="240">
        <v>3.1</v>
      </c>
    </row>
    <row r="26" ht="21" customHeight="true" spans="2:4">
      <c r="B26" s="24" t="s">
        <v>10</v>
      </c>
      <c r="C26" s="241">
        <v>43886</v>
      </c>
      <c r="D26" s="9">
        <v>4.4</v>
      </c>
    </row>
    <row r="27" ht="21" customHeight="true" spans="2:4">
      <c r="B27" s="7" t="s">
        <v>11</v>
      </c>
      <c r="C27" s="241">
        <v>20681</v>
      </c>
      <c r="D27" s="9">
        <v>6.9</v>
      </c>
    </row>
    <row r="28" ht="21" customHeight="true" spans="2:4">
      <c r="B28" s="7" t="s">
        <v>12</v>
      </c>
      <c r="C28" s="241">
        <v>36357</v>
      </c>
      <c r="D28" s="9">
        <v>-0.6</v>
      </c>
    </row>
    <row r="29" spans="2:4">
      <c r="B29" s="243" t="s">
        <v>17</v>
      </c>
      <c r="C29" s="244"/>
      <c r="D29" s="244"/>
    </row>
  </sheetData>
  <mergeCells count="2">
    <mergeCell ref="B1:D1"/>
    <mergeCell ref="B29:D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C12" sqref="C12"/>
    </sheetView>
  </sheetViews>
  <sheetFormatPr defaultColWidth="11.7142857142857" defaultRowHeight="31.5" customHeight="true" outlineLevelCol="3"/>
  <cols>
    <col min="1" max="1" width="24.7142857142857" style="29" customWidth="true"/>
    <col min="2" max="3" width="22.1428571428571" style="30" customWidth="true"/>
    <col min="4" max="4" width="22.1428571428571" style="51" customWidth="true"/>
    <col min="5" max="16384" width="11.7142857142857" style="29"/>
  </cols>
  <sheetData>
    <row r="1" customHeight="true" spans="1:4">
      <c r="A1" s="53" t="s">
        <v>176</v>
      </c>
      <c r="B1" s="53"/>
      <c r="C1" s="53"/>
      <c r="D1" s="53"/>
    </row>
    <row r="2" customHeight="true" spans="4:4">
      <c r="D2" s="54" t="s">
        <v>1</v>
      </c>
    </row>
    <row r="3" customHeight="true" spans="1:4">
      <c r="A3" s="55"/>
      <c r="B3" s="56" t="s">
        <v>177</v>
      </c>
      <c r="C3" s="57" t="s">
        <v>163</v>
      </c>
      <c r="D3" s="58" t="s">
        <v>4</v>
      </c>
    </row>
    <row r="4" customHeight="true" spans="1:4">
      <c r="A4" s="59" t="s">
        <v>178</v>
      </c>
      <c r="B4" s="60">
        <v>3428.6</v>
      </c>
      <c r="C4" s="60">
        <v>4558.8</v>
      </c>
      <c r="D4" s="61">
        <f t="shared" ref="D4:D8" si="0">B4/C4*100-100</f>
        <v>-24.791611827674</v>
      </c>
    </row>
    <row r="5" customHeight="true" spans="1:4">
      <c r="A5" s="55" t="s">
        <v>165</v>
      </c>
      <c r="B5" s="62"/>
      <c r="C5" s="62"/>
      <c r="D5" s="61"/>
    </row>
    <row r="6" customHeight="true" spans="1:4">
      <c r="A6" s="55" t="s">
        <v>179</v>
      </c>
      <c r="B6" s="62">
        <v>2251.6</v>
      </c>
      <c r="C6" s="62">
        <v>3321.6</v>
      </c>
      <c r="D6" s="61">
        <f t="shared" si="0"/>
        <v>-32.2133911368015</v>
      </c>
    </row>
    <row r="7" customHeight="true" spans="1:4">
      <c r="A7" s="55" t="s">
        <v>180</v>
      </c>
      <c r="B7" s="62">
        <v>1581.5</v>
      </c>
      <c r="C7" s="62">
        <v>2423.7</v>
      </c>
      <c r="D7" s="61">
        <f t="shared" si="0"/>
        <v>-34.7485249824648</v>
      </c>
    </row>
    <row r="8" customHeight="true" spans="1:4">
      <c r="A8" s="55" t="s">
        <v>181</v>
      </c>
      <c r="B8" s="62">
        <v>661.4</v>
      </c>
      <c r="C8" s="62">
        <v>857.8</v>
      </c>
      <c r="D8" s="61">
        <f t="shared" si="0"/>
        <v>-22.8957799020751</v>
      </c>
    </row>
    <row r="9" customHeight="true" spans="1:4">
      <c r="A9" s="55" t="s">
        <v>182</v>
      </c>
      <c r="B9" s="62" t="s">
        <v>102</v>
      </c>
      <c r="C9" s="62" t="s">
        <v>102</v>
      </c>
      <c r="D9" s="63" t="s">
        <v>102</v>
      </c>
    </row>
    <row r="10" customHeight="true" spans="1:4">
      <c r="A10" s="55" t="s">
        <v>183</v>
      </c>
      <c r="B10" s="62">
        <v>8.7</v>
      </c>
      <c r="C10" s="62">
        <v>40.1</v>
      </c>
      <c r="D10" s="61">
        <f t="shared" ref="D10:D13" si="1">B10/C10*100-100</f>
        <v>-78.3042394014963</v>
      </c>
    </row>
    <row r="11" customHeight="true" spans="1:4">
      <c r="A11" s="55" t="s">
        <v>184</v>
      </c>
      <c r="B11" s="62">
        <v>1177</v>
      </c>
      <c r="C11" s="62">
        <v>1237.2</v>
      </c>
      <c r="D11" s="61">
        <f t="shared" si="1"/>
        <v>-4.86582605884254</v>
      </c>
    </row>
    <row r="12" customHeight="true" spans="1:4">
      <c r="A12" s="55" t="s">
        <v>168</v>
      </c>
      <c r="B12" s="62"/>
      <c r="C12" s="62"/>
      <c r="D12" s="61"/>
    </row>
    <row r="13" customHeight="true" spans="1:4">
      <c r="A13" s="55" t="s">
        <v>169</v>
      </c>
      <c r="B13" s="62">
        <v>2005.8</v>
      </c>
      <c r="C13" s="62">
        <v>2534.6</v>
      </c>
      <c r="D13" s="61">
        <f t="shared" si="1"/>
        <v>-20.8632525842342</v>
      </c>
    </row>
    <row r="14" customHeight="true" spans="1:4">
      <c r="A14" s="55" t="s">
        <v>170</v>
      </c>
      <c r="B14" s="62" t="s">
        <v>102</v>
      </c>
      <c r="C14" s="62" t="s">
        <v>102</v>
      </c>
      <c r="D14" s="61" t="s">
        <v>102</v>
      </c>
    </row>
    <row r="15" customHeight="true" spans="1:4">
      <c r="A15" s="55" t="s">
        <v>171</v>
      </c>
      <c r="B15" s="62">
        <v>1422.8</v>
      </c>
      <c r="C15" s="62">
        <v>2024.2</v>
      </c>
      <c r="D15" s="61">
        <f>B15/C15*100-100</f>
        <v>-29.7105029147317</v>
      </c>
    </row>
    <row r="16" customHeight="true" spans="1:4">
      <c r="A16" s="55" t="s">
        <v>172</v>
      </c>
      <c r="B16" s="62" t="s">
        <v>102</v>
      </c>
      <c r="C16" s="62" t="s">
        <v>102</v>
      </c>
      <c r="D16" s="61" t="s">
        <v>102</v>
      </c>
    </row>
    <row r="17" customHeight="true" spans="1:4">
      <c r="A17" s="55" t="s">
        <v>173</v>
      </c>
      <c r="B17" s="62" t="s">
        <v>102</v>
      </c>
      <c r="C17" s="62" t="s">
        <v>102</v>
      </c>
      <c r="D17" s="61" t="s">
        <v>102</v>
      </c>
    </row>
    <row r="18" s="52" customFormat="true" customHeight="true" spans="1:4">
      <c r="A18" s="52" t="s">
        <v>175</v>
      </c>
      <c r="B18" s="64"/>
      <c r="C18" s="64"/>
      <c r="D18" s="65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F11" sqref="F11"/>
    </sheetView>
  </sheetViews>
  <sheetFormatPr defaultColWidth="11.7142857142857" defaultRowHeight="15.75"/>
  <cols>
    <col min="1" max="1" width="36.5714285714286" style="29" customWidth="true"/>
    <col min="2" max="2" width="17.8571428571429" style="29" customWidth="true"/>
    <col min="3" max="3" width="17.8571428571429" style="30" customWidth="true"/>
    <col min="4" max="4" width="17.8571428571429" style="29" customWidth="true"/>
    <col min="5" max="5" width="12" style="29"/>
    <col min="6" max="9" width="11.7142857142857" style="29"/>
    <col min="10" max="10" width="12.8571428571429" style="29" customWidth="true"/>
    <col min="11" max="16384" width="11.7142857142857" style="29"/>
  </cols>
  <sheetData>
    <row r="1" ht="21.75" spans="1:4">
      <c r="A1" s="31" t="s">
        <v>185</v>
      </c>
      <c r="B1" s="31"/>
      <c r="C1" s="31"/>
      <c r="D1" s="31"/>
    </row>
    <row r="2" spans="1:4">
      <c r="A2" s="32" t="s">
        <v>186</v>
      </c>
      <c r="B2" s="32"/>
      <c r="C2" s="32"/>
      <c r="D2" s="32"/>
    </row>
    <row r="3" ht="13.5" spans="1:4">
      <c r="A3" s="33" t="s">
        <v>2</v>
      </c>
      <c r="B3" s="34" t="s">
        <v>3</v>
      </c>
      <c r="C3" s="35" t="s">
        <v>163</v>
      </c>
      <c r="D3" s="36" t="s">
        <v>4</v>
      </c>
    </row>
    <row r="4" ht="17.25" customHeight="true" spans="1:4">
      <c r="A4" s="33"/>
      <c r="B4" s="37"/>
      <c r="C4" s="38"/>
      <c r="D4" s="36"/>
    </row>
    <row r="5" ht="22.5" customHeight="true" spans="1:4">
      <c r="A5" s="39" t="s">
        <v>185</v>
      </c>
      <c r="B5" s="40">
        <v>253751.8748</v>
      </c>
      <c r="C5" s="41">
        <v>250737.4</v>
      </c>
      <c r="D5" s="42">
        <f t="shared" ref="D5:D8" si="0">B5/C5*100-100</f>
        <v>1.20224378174136</v>
      </c>
    </row>
    <row r="6" ht="22.5" customHeight="true" spans="1:4">
      <c r="A6" s="39" t="s">
        <v>187</v>
      </c>
      <c r="B6" s="43"/>
      <c r="C6" s="44"/>
      <c r="D6" s="42"/>
    </row>
    <row r="7" ht="22.5" customHeight="true" spans="1:4">
      <c r="A7" s="39" t="s">
        <v>188</v>
      </c>
      <c r="B7" s="45">
        <v>167727.6</v>
      </c>
      <c r="C7" s="45">
        <v>165486.7</v>
      </c>
      <c r="D7" s="42">
        <f t="shared" si="0"/>
        <v>1.35412694796622</v>
      </c>
    </row>
    <row r="8" ht="22.5" customHeight="true" spans="1:4">
      <c r="A8" s="39" t="s">
        <v>189</v>
      </c>
      <c r="B8" s="45">
        <v>86024.2748</v>
      </c>
      <c r="C8" s="45">
        <v>85250.7</v>
      </c>
      <c r="D8" s="42">
        <f t="shared" si="0"/>
        <v>0.907411669346956</v>
      </c>
    </row>
    <row r="9" ht="22.5" customHeight="true" spans="1:4">
      <c r="A9" s="39" t="s">
        <v>190</v>
      </c>
      <c r="B9" s="43"/>
      <c r="C9" s="44"/>
      <c r="D9" s="42"/>
    </row>
    <row r="10" ht="22.5" customHeight="true" spans="1:8">
      <c r="A10" s="39" t="s">
        <v>191</v>
      </c>
      <c r="B10" s="40">
        <v>98084.3</v>
      </c>
      <c r="C10" s="41">
        <v>89681.4</v>
      </c>
      <c r="D10" s="42">
        <f t="shared" ref="D10:D21" si="1">B10/C10*100-100</f>
        <v>9.36972437986026</v>
      </c>
      <c r="E10" s="51"/>
      <c r="F10" s="51"/>
      <c r="H10" s="51"/>
    </row>
    <row r="11" ht="22.5" customHeight="true" spans="1:6">
      <c r="A11" s="39" t="s">
        <v>192</v>
      </c>
      <c r="B11" s="40">
        <v>47349.2</v>
      </c>
      <c r="C11" s="41">
        <v>37659.3</v>
      </c>
      <c r="D11" s="42">
        <f t="shared" si="1"/>
        <v>25.7304304647192</v>
      </c>
      <c r="E11" s="51"/>
      <c r="F11" s="51"/>
    </row>
    <row r="12" ht="22.5" customHeight="true" spans="1:10">
      <c r="A12" s="39" t="s">
        <v>193</v>
      </c>
      <c r="B12" s="40">
        <v>50735.1</v>
      </c>
      <c r="C12" s="41">
        <v>52022.1</v>
      </c>
      <c r="D12" s="42">
        <f t="shared" si="1"/>
        <v>-2.47394857185694</v>
      </c>
      <c r="E12" s="51"/>
      <c r="F12" s="51"/>
      <c r="G12" s="51"/>
      <c r="H12" s="51"/>
      <c r="J12" s="51"/>
    </row>
    <row r="13" ht="22.5" customHeight="true" spans="1:10">
      <c r="A13" s="39" t="s">
        <v>194</v>
      </c>
      <c r="B13" s="46">
        <v>123458.0204</v>
      </c>
      <c r="C13" s="46">
        <v>127758.8</v>
      </c>
      <c r="D13" s="42">
        <f t="shared" si="1"/>
        <v>-3.36632748585617</v>
      </c>
      <c r="G13" s="51"/>
      <c r="H13" s="51"/>
      <c r="J13" s="51"/>
    </row>
    <row r="14" ht="22.5" customHeight="true" spans="1:10">
      <c r="A14" s="39" t="s">
        <v>192</v>
      </c>
      <c r="B14" s="46">
        <v>15167.9</v>
      </c>
      <c r="C14" s="41">
        <v>15308</v>
      </c>
      <c r="D14" s="42">
        <f t="shared" si="1"/>
        <v>-0.915207734517892</v>
      </c>
      <c r="G14" s="51"/>
      <c r="H14" s="51"/>
      <c r="J14" s="51"/>
    </row>
    <row r="15" ht="22.5" customHeight="true" spans="1:10">
      <c r="A15" s="39" t="s">
        <v>193</v>
      </c>
      <c r="B15" s="46">
        <v>108290.1204</v>
      </c>
      <c r="C15" s="41">
        <v>112450.8</v>
      </c>
      <c r="D15" s="42">
        <f t="shared" si="1"/>
        <v>-3.7</v>
      </c>
      <c r="G15" s="51"/>
      <c r="H15" s="51"/>
      <c r="J15" s="51"/>
    </row>
    <row r="16" ht="22.5" customHeight="true" spans="1:10">
      <c r="A16" s="39" t="s">
        <v>195</v>
      </c>
      <c r="B16" s="47">
        <v>3397.5</v>
      </c>
      <c r="C16" s="47">
        <v>3608.6</v>
      </c>
      <c r="D16" s="42">
        <f t="shared" si="1"/>
        <v>-5.84991409410853</v>
      </c>
      <c r="E16" s="51"/>
      <c r="F16" s="51"/>
      <c r="J16" s="51"/>
    </row>
    <row r="17" ht="22.5" customHeight="true" spans="1:4">
      <c r="A17" s="39" t="s">
        <v>192</v>
      </c>
      <c r="B17" s="47">
        <v>613.1</v>
      </c>
      <c r="C17" s="48">
        <v>767.4</v>
      </c>
      <c r="D17" s="42">
        <f t="shared" si="1"/>
        <v>-20.1068543132656</v>
      </c>
    </row>
    <row r="18" ht="22.5" customHeight="true" spans="1:4">
      <c r="A18" s="39" t="s">
        <v>193</v>
      </c>
      <c r="B18" s="47">
        <v>2784.4</v>
      </c>
      <c r="C18" s="48">
        <v>2841.2</v>
      </c>
      <c r="D18" s="42">
        <f t="shared" si="1"/>
        <v>-1.99915528649865</v>
      </c>
    </row>
    <row r="19" ht="22.5" customHeight="true" spans="1:4">
      <c r="A19" s="39" t="s">
        <v>196</v>
      </c>
      <c r="B19" s="46">
        <v>28812.0544</v>
      </c>
      <c r="C19" s="46">
        <v>29688.6</v>
      </c>
      <c r="D19" s="42">
        <f t="shared" si="1"/>
        <v>-2.95246525602421</v>
      </c>
    </row>
    <row r="20" ht="22.5" customHeight="true" spans="1:4">
      <c r="A20" s="39" t="s">
        <v>192</v>
      </c>
      <c r="B20" s="46">
        <v>1076.2</v>
      </c>
      <c r="C20" s="41">
        <v>676.2</v>
      </c>
      <c r="D20" s="42">
        <f t="shared" si="1"/>
        <v>59.1540964211772</v>
      </c>
    </row>
    <row r="21" ht="22.5" customHeight="true" spans="1:4">
      <c r="A21" s="39" t="s">
        <v>193</v>
      </c>
      <c r="B21" s="46">
        <v>27735.8544</v>
      </c>
      <c r="C21" s="41">
        <v>29012.4</v>
      </c>
      <c r="D21" s="42">
        <f t="shared" si="1"/>
        <v>-4.40000000000001</v>
      </c>
    </row>
    <row r="22" ht="22.5" customHeight="true" spans="1:4">
      <c r="A22" s="39" t="s">
        <v>154</v>
      </c>
      <c r="B22" s="49"/>
      <c r="C22" s="48"/>
      <c r="D22" s="42"/>
    </row>
    <row r="23" ht="22.5" customHeight="true" spans="1:4">
      <c r="A23" s="39" t="s">
        <v>155</v>
      </c>
      <c r="B23" s="50">
        <v>128657.439846223</v>
      </c>
      <c r="C23" s="48">
        <v>126239.8</v>
      </c>
      <c r="D23" s="42">
        <f t="shared" ref="D23:D27" si="2">B23/C23*100-100</f>
        <v>1.91511698071687</v>
      </c>
    </row>
    <row r="24" ht="22.5" customHeight="true" spans="1:4">
      <c r="A24" s="39" t="s">
        <v>156</v>
      </c>
      <c r="B24" s="50">
        <v>15865.4971372093</v>
      </c>
      <c r="C24" s="48">
        <v>15818</v>
      </c>
      <c r="D24" s="42">
        <f t="shared" si="2"/>
        <v>0.300272709630178</v>
      </c>
    </row>
    <row r="25" ht="22.5" customHeight="true" spans="1:4">
      <c r="A25" s="39" t="s">
        <v>157</v>
      </c>
      <c r="B25" s="50">
        <v>51544.2369670917</v>
      </c>
      <c r="C25" s="48">
        <v>51198.8</v>
      </c>
      <c r="D25" s="42">
        <f t="shared" si="2"/>
        <v>0.674697389571065</v>
      </c>
    </row>
    <row r="26" ht="22.5" customHeight="true" spans="1:4">
      <c r="A26" s="39" t="s">
        <v>158</v>
      </c>
      <c r="B26" s="50">
        <v>19918.4867931461</v>
      </c>
      <c r="C26" s="48">
        <v>19865.2</v>
      </c>
      <c r="D26" s="42">
        <f t="shared" si="2"/>
        <v>0.268241916245927</v>
      </c>
    </row>
    <row r="27" ht="22.5" customHeight="true" spans="1:4">
      <c r="A27" s="39" t="s">
        <v>159</v>
      </c>
      <c r="B27" s="50">
        <v>37766.2392563303</v>
      </c>
      <c r="C27" s="48">
        <v>37615.6</v>
      </c>
      <c r="D27" s="42">
        <f t="shared" si="2"/>
        <v>0.40047016751106</v>
      </c>
    </row>
    <row r="28" spans="2:4">
      <c r="B28" s="51"/>
      <c r="C28" s="51"/>
      <c r="D28" s="51"/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3"/>
  <sheetViews>
    <sheetView workbookViewId="0">
      <selection activeCell="I20" sqref="I20"/>
    </sheetView>
  </sheetViews>
  <sheetFormatPr defaultColWidth="9" defaultRowHeight="13.5" outlineLevelCol="4"/>
  <cols>
    <col min="2" max="2" width="31.247619047619" customWidth="true"/>
    <col min="3" max="3" width="15.3714285714286" customWidth="true"/>
    <col min="4" max="4" width="14.3714285714286" customWidth="true"/>
    <col min="5" max="5" width="13.1238095238095" hidden="true" customWidth="true"/>
    <col min="6" max="6" width="10.752380952381" customWidth="true"/>
  </cols>
  <sheetData>
    <row r="1" ht="54.75" customHeight="true" spans="2:4">
      <c r="B1" s="1" t="s">
        <v>197</v>
      </c>
      <c r="C1" s="1"/>
      <c r="D1" s="1"/>
    </row>
    <row r="2" spans="3:4">
      <c r="C2" s="3" t="s">
        <v>1</v>
      </c>
      <c r="D2" s="3"/>
    </row>
    <row r="3" ht="31.5" customHeight="true" spans="2:4">
      <c r="B3" s="4" t="s">
        <v>2</v>
      </c>
      <c r="C3" s="13" t="s">
        <v>75</v>
      </c>
      <c r="D3" s="14" t="s">
        <v>4</v>
      </c>
    </row>
    <row r="4" ht="21" customHeight="true" spans="2:5">
      <c r="B4" s="7" t="s">
        <v>198</v>
      </c>
      <c r="C4" s="22">
        <f>C6+C7+C8+C9+C10+C11</f>
        <v>153450</v>
      </c>
      <c r="D4" s="23">
        <f>C4/E4*100-100</f>
        <v>4.09600303910129</v>
      </c>
      <c r="E4" s="27">
        <f t="shared" ref="E4" si="0">E6+E7+E8+E9+E10+E11</f>
        <v>147412</v>
      </c>
    </row>
    <row r="5" ht="21" customHeight="true" spans="2:5">
      <c r="B5" s="7" t="s">
        <v>199</v>
      </c>
      <c r="C5" s="22"/>
      <c r="D5" s="23"/>
      <c r="E5" s="28"/>
    </row>
    <row r="6" ht="21" customHeight="true" spans="2:5">
      <c r="B6" s="7" t="s">
        <v>200</v>
      </c>
      <c r="C6" s="22">
        <v>87205</v>
      </c>
      <c r="D6" s="23">
        <f t="shared" ref="D6:D32" si="1">C6/E6*100-100</f>
        <v>48.0509999660453</v>
      </c>
      <c r="E6" s="28">
        <v>58902</v>
      </c>
    </row>
    <row r="7" ht="21" customHeight="true" spans="2:5">
      <c r="B7" s="7" t="s">
        <v>201</v>
      </c>
      <c r="C7" s="22">
        <v>24073</v>
      </c>
      <c r="D7" s="23">
        <f t="shared" si="1"/>
        <v>-52.2976320221936</v>
      </c>
      <c r="E7" s="28">
        <v>50465</v>
      </c>
    </row>
    <row r="8" ht="21" customHeight="true" spans="2:5">
      <c r="B8" s="7" t="s">
        <v>202</v>
      </c>
      <c r="C8" s="22">
        <v>8816</v>
      </c>
      <c r="D8" s="23">
        <f t="shared" si="1"/>
        <v>51.2178387650086</v>
      </c>
      <c r="E8" s="28">
        <v>5830</v>
      </c>
    </row>
    <row r="9" ht="21" customHeight="true" spans="2:5">
      <c r="B9" s="7" t="s">
        <v>203</v>
      </c>
      <c r="C9" s="22">
        <v>16745</v>
      </c>
      <c r="D9" s="23">
        <f t="shared" si="1"/>
        <v>-23.6225141397555</v>
      </c>
      <c r="E9" s="28">
        <v>21924</v>
      </c>
    </row>
    <row r="10" ht="21" customHeight="true" spans="2:5">
      <c r="B10" s="7" t="s">
        <v>204</v>
      </c>
      <c r="C10" s="22">
        <v>12904</v>
      </c>
      <c r="D10" s="23">
        <f t="shared" si="1"/>
        <v>59.5844669799654</v>
      </c>
      <c r="E10" s="28">
        <v>8086</v>
      </c>
    </row>
    <row r="11" ht="21" customHeight="true" spans="2:5">
      <c r="B11" s="7" t="s">
        <v>205</v>
      </c>
      <c r="C11" s="22">
        <v>3707</v>
      </c>
      <c r="D11" s="23">
        <f t="shared" si="1"/>
        <v>68.1179138321995</v>
      </c>
      <c r="E11" s="28">
        <v>2205</v>
      </c>
    </row>
    <row r="12" ht="21" customHeight="true" spans="2:4">
      <c r="B12" s="7" t="s">
        <v>206</v>
      </c>
      <c r="C12" s="22"/>
      <c r="D12" s="23"/>
    </row>
    <row r="13" ht="21" customHeight="true" spans="2:5">
      <c r="B13" s="7" t="s">
        <v>207</v>
      </c>
      <c r="C13" s="22">
        <v>122037</v>
      </c>
      <c r="D13" s="23">
        <f t="shared" si="1"/>
        <v>1.84517550448149</v>
      </c>
      <c r="E13">
        <v>119826</v>
      </c>
    </row>
    <row r="14" ht="21" customHeight="true" spans="2:5">
      <c r="B14" s="7" t="s">
        <v>208</v>
      </c>
      <c r="C14" s="22">
        <v>14870</v>
      </c>
      <c r="D14" s="23">
        <f t="shared" si="1"/>
        <v>-66.5955295967651</v>
      </c>
      <c r="E14">
        <v>44515</v>
      </c>
    </row>
    <row r="15" ht="21" customHeight="true" spans="2:5">
      <c r="B15" s="24" t="s">
        <v>209</v>
      </c>
      <c r="C15" s="22">
        <v>19014</v>
      </c>
      <c r="D15" s="23">
        <f t="shared" si="1"/>
        <v>87.9039430773792</v>
      </c>
      <c r="E15">
        <v>10119</v>
      </c>
    </row>
    <row r="16" ht="21" customHeight="true" spans="2:5">
      <c r="B16" s="7" t="s">
        <v>210</v>
      </c>
      <c r="C16" s="22">
        <v>2965</v>
      </c>
      <c r="D16" s="23">
        <f t="shared" si="1"/>
        <v>58.2177161152615</v>
      </c>
      <c r="E16">
        <v>1874</v>
      </c>
    </row>
    <row r="17" ht="21" customHeight="true" spans="2:5">
      <c r="B17" s="7" t="s">
        <v>211</v>
      </c>
      <c r="C17" s="22">
        <v>1261</v>
      </c>
      <c r="D17" s="23">
        <f t="shared" si="1"/>
        <v>-1.09803921568627</v>
      </c>
      <c r="E17">
        <v>1275</v>
      </c>
    </row>
    <row r="18" ht="21" customHeight="true" spans="2:5">
      <c r="B18" s="7" t="s">
        <v>212</v>
      </c>
      <c r="C18" s="22">
        <v>5009</v>
      </c>
      <c r="D18" s="23">
        <f t="shared" si="1"/>
        <v>-2.03403090162332</v>
      </c>
      <c r="E18">
        <v>5113</v>
      </c>
    </row>
    <row r="19" ht="21" customHeight="true" spans="2:5">
      <c r="B19" s="7" t="s">
        <v>213</v>
      </c>
      <c r="C19" s="22">
        <v>1668</v>
      </c>
      <c r="D19" s="23">
        <f t="shared" si="1"/>
        <v>12.5506072874494</v>
      </c>
      <c r="E19">
        <v>1482</v>
      </c>
    </row>
    <row r="20" ht="21" customHeight="true" spans="2:5">
      <c r="B20" s="7" t="s">
        <v>214</v>
      </c>
      <c r="C20" s="22">
        <v>1428</v>
      </c>
      <c r="D20" s="23">
        <f t="shared" si="1"/>
        <v>8.84146341463415</v>
      </c>
      <c r="E20">
        <v>1312</v>
      </c>
    </row>
    <row r="21" ht="21" customHeight="true" spans="2:5">
      <c r="B21" s="7" t="s">
        <v>215</v>
      </c>
      <c r="C21" s="22">
        <v>272</v>
      </c>
      <c r="D21" s="23">
        <f t="shared" si="1"/>
        <v>-77.8861788617886</v>
      </c>
      <c r="E21">
        <v>1230</v>
      </c>
    </row>
    <row r="22" ht="21" customHeight="true" spans="2:5">
      <c r="B22" s="7" t="s">
        <v>216</v>
      </c>
      <c r="C22" s="22">
        <v>2339</v>
      </c>
      <c r="D22" s="23">
        <f t="shared" si="1"/>
        <v>1.25541125541126</v>
      </c>
      <c r="E22">
        <v>2310</v>
      </c>
    </row>
    <row r="23" ht="21" customHeight="true" spans="2:5">
      <c r="B23" s="7" t="s">
        <v>217</v>
      </c>
      <c r="C23" s="22">
        <v>71426</v>
      </c>
      <c r="D23" s="23">
        <f t="shared" si="1"/>
        <v>52.9169967244</v>
      </c>
      <c r="E23">
        <v>46709</v>
      </c>
    </row>
    <row r="24" ht="21" customHeight="true" spans="2:5">
      <c r="B24" s="7" t="s">
        <v>218</v>
      </c>
      <c r="C24" s="22">
        <v>1487</v>
      </c>
      <c r="D24" s="23">
        <f t="shared" si="1"/>
        <v>7.59768451519538</v>
      </c>
      <c r="E24">
        <v>1382</v>
      </c>
    </row>
    <row r="25" ht="21" customHeight="true" spans="2:5">
      <c r="B25" s="7" t="s">
        <v>219</v>
      </c>
      <c r="C25" s="22">
        <v>31413</v>
      </c>
      <c r="D25" s="23">
        <f t="shared" si="1"/>
        <v>13.8729790473429</v>
      </c>
      <c r="E25">
        <v>27586</v>
      </c>
    </row>
    <row r="26" ht="21" customHeight="true" spans="2:5">
      <c r="B26" s="7" t="s">
        <v>220</v>
      </c>
      <c r="C26" s="22">
        <v>1105612</v>
      </c>
      <c r="D26" s="23">
        <f t="shared" si="1"/>
        <v>35.1065467796453</v>
      </c>
      <c r="E26">
        <v>818326</v>
      </c>
    </row>
    <row r="27" ht="21" customHeight="true" spans="2:5">
      <c r="B27" s="7" t="s">
        <v>200</v>
      </c>
      <c r="C27" s="22">
        <v>143773</v>
      </c>
      <c r="D27" s="23">
        <f t="shared" si="1"/>
        <v>42.7906006674082</v>
      </c>
      <c r="E27">
        <v>100688</v>
      </c>
    </row>
    <row r="28" ht="21" customHeight="true" spans="2:5">
      <c r="B28" s="7" t="s">
        <v>201</v>
      </c>
      <c r="C28" s="22">
        <v>304599</v>
      </c>
      <c r="D28" s="23">
        <f t="shared" si="1"/>
        <v>62.4917980315276</v>
      </c>
      <c r="E28">
        <v>187455</v>
      </c>
    </row>
    <row r="29" ht="21" customHeight="true" spans="2:5">
      <c r="B29" s="7" t="s">
        <v>202</v>
      </c>
      <c r="C29" s="22">
        <v>133063</v>
      </c>
      <c r="D29" s="23">
        <f t="shared" si="1"/>
        <v>17.958423828731</v>
      </c>
      <c r="E29">
        <v>112805</v>
      </c>
    </row>
    <row r="30" ht="21" customHeight="true" spans="2:5">
      <c r="B30" s="7" t="s">
        <v>203</v>
      </c>
      <c r="C30" s="22">
        <v>219308</v>
      </c>
      <c r="D30" s="23">
        <f t="shared" si="1"/>
        <v>35.9661739906755</v>
      </c>
      <c r="E30">
        <v>161296</v>
      </c>
    </row>
    <row r="31" ht="21" customHeight="true" spans="2:5">
      <c r="B31" s="7" t="s">
        <v>204</v>
      </c>
      <c r="C31" s="22">
        <v>143682</v>
      </c>
      <c r="D31" s="23">
        <f t="shared" si="1"/>
        <v>9.45615491852607</v>
      </c>
      <c r="E31">
        <v>131269</v>
      </c>
    </row>
    <row r="32" ht="21" customHeight="true" spans="2:5">
      <c r="B32" s="7" t="s">
        <v>205</v>
      </c>
      <c r="C32" s="22">
        <v>161187</v>
      </c>
      <c r="D32" s="23">
        <f t="shared" si="1"/>
        <v>29.1427976252474</v>
      </c>
      <c r="E32">
        <v>124813</v>
      </c>
    </row>
    <row r="33" spans="2:4">
      <c r="B33" s="25"/>
      <c r="C33" s="26"/>
      <c r="D33" s="26"/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1"/>
  <sheetViews>
    <sheetView workbookViewId="0">
      <selection activeCell="G27" sqref="G27"/>
    </sheetView>
  </sheetViews>
  <sheetFormatPr defaultColWidth="9" defaultRowHeight="13.5" outlineLevelCol="3"/>
  <cols>
    <col min="2" max="2" width="31.247619047619" customWidth="true"/>
    <col min="3" max="3" width="15" customWidth="true"/>
    <col min="4" max="4" width="12.3714285714286" customWidth="true"/>
    <col min="5" max="5" width="11.5047619047619" customWidth="true"/>
  </cols>
  <sheetData>
    <row r="1" ht="44.25" customHeight="true" spans="2:4">
      <c r="B1" s="1" t="s">
        <v>221</v>
      </c>
      <c r="C1" s="1"/>
      <c r="D1" s="1"/>
    </row>
    <row r="2" spans="3:4">
      <c r="C2" s="3" t="s">
        <v>1</v>
      </c>
      <c r="D2" s="3"/>
    </row>
    <row r="3" ht="34.5" customHeight="true" spans="2:4">
      <c r="B3" s="4" t="s">
        <v>2</v>
      </c>
      <c r="C3" s="13" t="s">
        <v>222</v>
      </c>
      <c r="D3" s="14" t="s">
        <v>4</v>
      </c>
    </row>
    <row r="4" ht="24" customHeight="true" spans="2:4">
      <c r="B4" s="7" t="s">
        <v>223</v>
      </c>
      <c r="C4" s="15">
        <v>2334948</v>
      </c>
      <c r="D4" s="21">
        <v>26.6</v>
      </c>
    </row>
    <row r="5" ht="24" customHeight="true" spans="2:4">
      <c r="B5" s="7" t="s">
        <v>224</v>
      </c>
      <c r="C5" s="15"/>
      <c r="D5" s="21"/>
    </row>
    <row r="6" ht="24" customHeight="true" spans="2:4">
      <c r="B6" s="7" t="s">
        <v>225</v>
      </c>
      <c r="C6" s="15">
        <v>1355273</v>
      </c>
      <c r="D6" s="21">
        <v>44.3</v>
      </c>
    </row>
    <row r="7" ht="24" customHeight="true" spans="2:4">
      <c r="B7" s="7" t="s">
        <v>226</v>
      </c>
      <c r="C7" s="15">
        <v>155046</v>
      </c>
      <c r="D7" s="21">
        <v>11.1</v>
      </c>
    </row>
    <row r="8" ht="24" customHeight="true" spans="2:4">
      <c r="B8" s="7" t="s">
        <v>227</v>
      </c>
      <c r="C8" s="15">
        <v>491522</v>
      </c>
      <c r="D8" s="21">
        <v>14.1</v>
      </c>
    </row>
    <row r="9" ht="24" customHeight="true" spans="2:4">
      <c r="B9" s="7" t="s">
        <v>228</v>
      </c>
      <c r="C9" s="15">
        <v>182592</v>
      </c>
      <c r="D9" s="21">
        <v>3.9</v>
      </c>
    </row>
    <row r="10" ht="24" customHeight="true" spans="2:4">
      <c r="B10" s="7" t="s">
        <v>229</v>
      </c>
      <c r="C10" s="15">
        <v>150515</v>
      </c>
      <c r="D10" s="21">
        <v>-5.1</v>
      </c>
    </row>
    <row r="11" ht="24" customHeight="true" spans="2:4">
      <c r="B11" s="7" t="s">
        <v>230</v>
      </c>
      <c r="C11" s="15"/>
      <c r="D11" s="21"/>
    </row>
    <row r="12" ht="24" customHeight="true" spans="2:4">
      <c r="B12" s="7" t="s">
        <v>231</v>
      </c>
      <c r="C12" s="15">
        <v>297067</v>
      </c>
      <c r="D12" s="21">
        <v>54.7</v>
      </c>
    </row>
    <row r="13" ht="24" customHeight="true" spans="2:4">
      <c r="B13" s="7" t="s">
        <v>232</v>
      </c>
      <c r="C13" s="15">
        <v>1217144</v>
      </c>
      <c r="D13" s="21">
        <v>23.5</v>
      </c>
    </row>
    <row r="14" ht="24" customHeight="true" spans="2:4">
      <c r="B14" s="7" t="s">
        <v>233</v>
      </c>
      <c r="C14" s="15">
        <v>233012</v>
      </c>
      <c r="D14" s="21">
        <v>106.4</v>
      </c>
    </row>
    <row r="15" ht="24" customHeight="true" spans="2:4">
      <c r="B15" s="7" t="s">
        <v>234</v>
      </c>
      <c r="C15" s="15">
        <v>587721</v>
      </c>
      <c r="D15" s="21">
        <v>6.3</v>
      </c>
    </row>
    <row r="16" ht="24" customHeight="true" spans="2:4">
      <c r="B16" s="7" t="s">
        <v>235</v>
      </c>
      <c r="C16" s="15">
        <v>4</v>
      </c>
      <c r="D16" s="21">
        <v>-81</v>
      </c>
    </row>
    <row r="17" ht="24" customHeight="true" spans="2:4">
      <c r="B17" s="7" t="s">
        <v>236</v>
      </c>
      <c r="C17" s="15">
        <v>1749531</v>
      </c>
      <c r="D17" s="21">
        <v>27.7</v>
      </c>
    </row>
    <row r="18" ht="24" customHeight="true" spans="2:4">
      <c r="B18" s="7" t="s">
        <v>224</v>
      </c>
      <c r="C18" s="15"/>
      <c r="D18" s="21"/>
    </row>
    <row r="19" ht="24" customHeight="true" spans="2:4">
      <c r="B19" s="7" t="s">
        <v>225</v>
      </c>
      <c r="C19" s="15">
        <v>1021222</v>
      </c>
      <c r="D19" s="21">
        <v>39.4</v>
      </c>
    </row>
    <row r="20" ht="24" customHeight="true" spans="2:4">
      <c r="B20" s="7" t="s">
        <v>226</v>
      </c>
      <c r="C20" s="15">
        <v>160769</v>
      </c>
      <c r="D20" s="21">
        <v>23.2</v>
      </c>
    </row>
    <row r="21" ht="24" customHeight="true" spans="2:4">
      <c r="B21" s="7" t="s">
        <v>227</v>
      </c>
      <c r="C21" s="15">
        <v>264295</v>
      </c>
      <c r="D21" s="21">
        <v>18.6</v>
      </c>
    </row>
    <row r="22" ht="24" customHeight="true" spans="2:4">
      <c r="B22" s="7" t="s">
        <v>228</v>
      </c>
      <c r="C22" s="15">
        <v>161710</v>
      </c>
      <c r="D22" s="21">
        <v>9.7</v>
      </c>
    </row>
    <row r="23" ht="24" customHeight="true" spans="2:4">
      <c r="B23" s="7" t="s">
        <v>229</v>
      </c>
      <c r="C23" s="15">
        <v>141535</v>
      </c>
      <c r="D23" s="21">
        <v>3.4</v>
      </c>
    </row>
    <row r="24" ht="24" customHeight="true" spans="2:4">
      <c r="B24" s="7" t="s">
        <v>237</v>
      </c>
      <c r="C24" s="15"/>
      <c r="D24" s="21"/>
    </row>
    <row r="25" ht="24" customHeight="true" spans="2:4">
      <c r="B25" s="7" t="s">
        <v>238</v>
      </c>
      <c r="C25" s="15">
        <v>910303</v>
      </c>
      <c r="D25" s="21">
        <v>14.9</v>
      </c>
    </row>
    <row r="26" ht="24" customHeight="true" spans="2:4">
      <c r="B26" s="7" t="s">
        <v>239</v>
      </c>
      <c r="C26" s="15">
        <v>117019</v>
      </c>
      <c r="D26" s="21">
        <v>-0.1</v>
      </c>
    </row>
    <row r="27" ht="24" customHeight="true" spans="2:4">
      <c r="B27" s="7" t="s">
        <v>240</v>
      </c>
      <c r="C27" s="15">
        <v>664276</v>
      </c>
      <c r="D27" s="21">
        <v>22.6</v>
      </c>
    </row>
    <row r="28" ht="24" customHeight="true" spans="2:4">
      <c r="B28" s="7" t="s">
        <v>241</v>
      </c>
      <c r="C28" s="15">
        <v>129008</v>
      </c>
      <c r="D28" s="21">
        <v>-3.3</v>
      </c>
    </row>
    <row r="29" ht="24" customHeight="true" spans="2:4">
      <c r="B29" s="7" t="s">
        <v>242</v>
      </c>
      <c r="C29" s="15">
        <v>839228</v>
      </c>
      <c r="D29" s="21">
        <v>45.3</v>
      </c>
    </row>
    <row r="30" ht="24" customHeight="true" spans="2:4">
      <c r="B30" s="7" t="s">
        <v>239</v>
      </c>
      <c r="C30" s="15">
        <v>441326</v>
      </c>
      <c r="D30" s="21">
        <v>28.5</v>
      </c>
    </row>
    <row r="31" ht="24" customHeight="true" spans="2:4">
      <c r="B31" s="7" t="s">
        <v>240</v>
      </c>
      <c r="C31" s="15">
        <v>397902</v>
      </c>
      <c r="D31" s="21">
        <v>69.9</v>
      </c>
    </row>
  </sheetData>
  <mergeCells count="2">
    <mergeCell ref="B1:D1"/>
    <mergeCell ref="C2:D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"/>
  <sheetViews>
    <sheetView workbookViewId="0">
      <selection activeCell="H6" sqref="H6"/>
    </sheetView>
  </sheetViews>
  <sheetFormatPr defaultColWidth="9" defaultRowHeight="13.5" outlineLevelCol="4"/>
  <cols>
    <col min="1" max="1" width="5.24761904761905" customWidth="true"/>
    <col min="2" max="2" width="23.5047619047619" customWidth="true"/>
    <col min="3" max="3" width="13.8761904761905" customWidth="true"/>
    <col min="4" max="4" width="16.8761904761905" customWidth="true"/>
    <col min="5" max="5" width="23.752380952381" customWidth="true"/>
  </cols>
  <sheetData>
    <row r="1" ht="21.75" spans="2:5">
      <c r="B1" s="1" t="s">
        <v>243</v>
      </c>
      <c r="C1" s="1"/>
      <c r="D1" s="1"/>
      <c r="E1" s="1"/>
    </row>
    <row r="2" spans="3:5">
      <c r="C2" s="3"/>
      <c r="D2" s="3"/>
      <c r="E2" s="3"/>
    </row>
    <row r="3" ht="56.25" customHeight="true" spans="2:5">
      <c r="B3" s="4" t="s">
        <v>2</v>
      </c>
      <c r="C3" s="13" t="s">
        <v>74</v>
      </c>
      <c r="D3" s="14" t="s">
        <v>3</v>
      </c>
      <c r="E3" s="14" t="s">
        <v>4</v>
      </c>
    </row>
    <row r="4" ht="56.25" customHeight="true" spans="2:5">
      <c r="B4" s="7" t="s">
        <v>244</v>
      </c>
      <c r="C4" s="15" t="s">
        <v>245</v>
      </c>
      <c r="D4" s="16">
        <v>229.37</v>
      </c>
      <c r="E4" s="9">
        <v>-13.9</v>
      </c>
    </row>
    <row r="5" ht="56.25" customHeight="true" spans="2:5">
      <c r="B5" s="7" t="s">
        <v>246</v>
      </c>
      <c r="C5" s="15" t="s">
        <v>247</v>
      </c>
      <c r="D5" s="16">
        <v>56724.2</v>
      </c>
      <c r="E5" s="9">
        <v>17.4</v>
      </c>
    </row>
    <row r="6" ht="56.25" customHeight="true" spans="2:5">
      <c r="B6" s="7" t="s">
        <v>248</v>
      </c>
      <c r="C6" s="15" t="s">
        <v>249</v>
      </c>
      <c r="D6" s="16">
        <v>33.43</v>
      </c>
      <c r="E6" s="9">
        <v>-42.9</v>
      </c>
    </row>
    <row r="7" ht="56.25" customHeight="true" spans="2:5">
      <c r="B7" s="7" t="s">
        <v>250</v>
      </c>
      <c r="C7" s="15" t="s">
        <v>251</v>
      </c>
      <c r="D7" s="16">
        <v>5792.03</v>
      </c>
      <c r="E7" s="9">
        <v>-40.3</v>
      </c>
    </row>
    <row r="8" ht="56.25" customHeight="true" spans="2:5">
      <c r="B8" s="7" t="s">
        <v>252</v>
      </c>
      <c r="C8" s="15" t="s">
        <v>253</v>
      </c>
      <c r="D8" s="16">
        <v>3360</v>
      </c>
      <c r="E8" s="16">
        <v>5.4</v>
      </c>
    </row>
    <row r="9" ht="56.25" customHeight="true" spans="2:5">
      <c r="B9" s="7" t="s">
        <v>254</v>
      </c>
      <c r="C9" s="15" t="s">
        <v>253</v>
      </c>
      <c r="D9" s="16">
        <v>27722</v>
      </c>
      <c r="E9" s="16">
        <v>9.6</v>
      </c>
    </row>
    <row r="10" ht="17.25" customHeight="true" spans="2:5">
      <c r="B10" s="19" t="s">
        <v>255</v>
      </c>
      <c r="C10" s="19"/>
      <c r="D10" s="19"/>
      <c r="E10" s="19"/>
    </row>
    <row r="11" ht="15.75" customHeight="true" spans="2:5">
      <c r="B11" s="20" t="s">
        <v>256</v>
      </c>
      <c r="C11" s="20"/>
      <c r="D11" s="20"/>
      <c r="E11" s="20"/>
    </row>
    <row r="12" ht="18.75" customHeight="true" spans="2:5">
      <c r="B12" s="20" t="s">
        <v>257</v>
      </c>
      <c r="C12" s="20"/>
      <c r="D12" s="20"/>
      <c r="E12" s="20"/>
    </row>
  </sheetData>
  <mergeCells count="5">
    <mergeCell ref="B1:E1"/>
    <mergeCell ref="C2:E2"/>
    <mergeCell ref="B10:E10"/>
    <mergeCell ref="B11:E11"/>
    <mergeCell ref="B12:E12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4"/>
  <sheetViews>
    <sheetView workbookViewId="0">
      <selection activeCell="D25" sqref="D25"/>
    </sheetView>
  </sheetViews>
  <sheetFormatPr defaultColWidth="9" defaultRowHeight="13.5" outlineLevelCol="3"/>
  <cols>
    <col min="2" max="2" width="30.1238095238095" customWidth="true"/>
    <col min="3" max="3" width="20.6285714285714" customWidth="true"/>
    <col min="4" max="4" width="20.247619047619" customWidth="true"/>
  </cols>
  <sheetData>
    <row r="1" ht="21.75" spans="2:4">
      <c r="B1" s="1" t="s">
        <v>258</v>
      </c>
      <c r="C1" s="1"/>
      <c r="D1" s="1"/>
    </row>
    <row r="2" spans="3:4">
      <c r="C2" s="3" t="s">
        <v>259</v>
      </c>
      <c r="D2" s="3"/>
    </row>
    <row r="3" ht="20.25" customHeight="true" spans="2:4">
      <c r="B3" s="4" t="s">
        <v>2</v>
      </c>
      <c r="C3" s="13" t="s">
        <v>3</v>
      </c>
      <c r="D3" s="14" t="s">
        <v>4</v>
      </c>
    </row>
    <row r="4" ht="20.25" customHeight="true" spans="2:4">
      <c r="B4" s="7" t="s">
        <v>260</v>
      </c>
      <c r="C4" s="15">
        <v>16690</v>
      </c>
      <c r="D4" s="16">
        <v>5.5</v>
      </c>
    </row>
    <row r="5" ht="20.25" customHeight="true" spans="2:4">
      <c r="B5" s="7" t="s">
        <v>261</v>
      </c>
      <c r="C5" s="15">
        <v>18816</v>
      </c>
      <c r="D5" s="16">
        <v>5.5</v>
      </c>
    </row>
    <row r="6" ht="20.25" customHeight="true" spans="2:4">
      <c r="B6" s="7" t="s">
        <v>262</v>
      </c>
      <c r="C6" s="15">
        <v>15578</v>
      </c>
      <c r="D6" s="16">
        <v>5.9</v>
      </c>
    </row>
    <row r="7" ht="20.25" customHeight="true" spans="2:4">
      <c r="B7" s="7" t="s">
        <v>263</v>
      </c>
      <c r="C7" s="15">
        <v>15855</v>
      </c>
      <c r="D7" s="16">
        <v>5.4</v>
      </c>
    </row>
    <row r="8" ht="20.25" customHeight="true" spans="2:4">
      <c r="B8" s="7" t="s">
        <v>264</v>
      </c>
      <c r="C8" s="15">
        <v>16976</v>
      </c>
      <c r="D8" s="16">
        <v>6</v>
      </c>
    </row>
    <row r="9" ht="20.25" customHeight="true" spans="2:4">
      <c r="B9" s="7" t="s">
        <v>265</v>
      </c>
      <c r="C9" s="15">
        <v>15049</v>
      </c>
      <c r="D9" s="16">
        <v>4.9</v>
      </c>
    </row>
    <row r="10" ht="20.25" customHeight="true" spans="2:4">
      <c r="B10" s="7" t="s">
        <v>266</v>
      </c>
      <c r="C10" s="15">
        <v>26426</v>
      </c>
      <c r="D10" s="16">
        <v>3.8</v>
      </c>
    </row>
    <row r="11" ht="20.25" customHeight="true" spans="2:4">
      <c r="B11" s="7" t="s">
        <v>261</v>
      </c>
      <c r="C11" s="15">
        <v>26086</v>
      </c>
      <c r="D11" s="16">
        <v>3.5</v>
      </c>
    </row>
    <row r="12" ht="20.25" customHeight="true" spans="2:4">
      <c r="B12" s="7" t="s">
        <v>262</v>
      </c>
      <c r="C12" s="15">
        <v>26833</v>
      </c>
      <c r="D12" s="16">
        <v>4.3</v>
      </c>
    </row>
    <row r="13" ht="20.25" customHeight="true" spans="2:4">
      <c r="B13" s="7" t="s">
        <v>263</v>
      </c>
      <c r="C13" s="15">
        <v>25222</v>
      </c>
      <c r="D13" s="16">
        <v>3.8</v>
      </c>
    </row>
    <row r="14" ht="20.25" customHeight="true" spans="2:4">
      <c r="B14" s="7" t="s">
        <v>264</v>
      </c>
      <c r="C14" s="15">
        <v>29385</v>
      </c>
      <c r="D14" s="16">
        <v>4</v>
      </c>
    </row>
    <row r="15" ht="20.25" customHeight="true" spans="2:4">
      <c r="B15" s="7" t="s">
        <v>265</v>
      </c>
      <c r="C15" s="15">
        <v>25754</v>
      </c>
      <c r="D15" s="16">
        <v>3.6</v>
      </c>
    </row>
    <row r="16" ht="20.25" customHeight="true" spans="2:4">
      <c r="B16" s="7" t="s">
        <v>267</v>
      </c>
      <c r="C16" s="15">
        <v>10831</v>
      </c>
      <c r="D16" s="16">
        <v>7</v>
      </c>
    </row>
    <row r="17" ht="20.25" customHeight="true" spans="2:4">
      <c r="B17" s="7" t="s">
        <v>261</v>
      </c>
      <c r="C17" s="15">
        <v>12865</v>
      </c>
      <c r="D17" s="16">
        <v>6.9</v>
      </c>
    </row>
    <row r="18" ht="20.25" customHeight="true" spans="2:4">
      <c r="B18" s="7" t="s">
        <v>262</v>
      </c>
      <c r="C18" s="15">
        <v>10009</v>
      </c>
      <c r="D18" s="16">
        <v>7.4</v>
      </c>
    </row>
    <row r="19" ht="20.25" customHeight="true" spans="2:4">
      <c r="B19" s="7" t="s">
        <v>263</v>
      </c>
      <c r="C19" s="15">
        <v>9595</v>
      </c>
      <c r="D19" s="16">
        <v>7.1</v>
      </c>
    </row>
    <row r="20" ht="20.25" customHeight="true" spans="2:4">
      <c r="B20" s="7" t="s">
        <v>264</v>
      </c>
      <c r="C20" s="15">
        <v>11021</v>
      </c>
      <c r="D20" s="16">
        <v>7.5</v>
      </c>
    </row>
    <row r="21" ht="20.25" customHeight="true" spans="2:4">
      <c r="B21" s="7" t="s">
        <v>265</v>
      </c>
      <c r="C21" s="15">
        <v>10110</v>
      </c>
      <c r="D21" s="16">
        <v>7</v>
      </c>
    </row>
    <row r="22" ht="20.25" customHeight="true" spans="2:4">
      <c r="B22" s="17" t="s">
        <v>268</v>
      </c>
      <c r="C22" s="15">
        <v>10157</v>
      </c>
      <c r="D22" s="9">
        <v>0.8</v>
      </c>
    </row>
    <row r="23" ht="20.25" customHeight="true" spans="2:4">
      <c r="B23" s="17" t="s">
        <v>269</v>
      </c>
      <c r="C23" s="15">
        <v>12665</v>
      </c>
      <c r="D23" s="9">
        <v>-2</v>
      </c>
    </row>
    <row r="24" ht="20.25" customHeight="true" spans="2:4">
      <c r="B24" s="17" t="s">
        <v>270</v>
      </c>
      <c r="C24" s="18">
        <v>8648</v>
      </c>
      <c r="D24" s="9">
        <v>3.1</v>
      </c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4"/>
  <sheetViews>
    <sheetView workbookViewId="0">
      <selection activeCell="H9" sqref="H9"/>
    </sheetView>
  </sheetViews>
  <sheetFormatPr defaultColWidth="9" defaultRowHeight="13.5" outlineLevelCol="3"/>
  <cols>
    <col min="2" max="2" width="31.247619047619" customWidth="true"/>
    <col min="3" max="4" width="18.5047619047619" customWidth="true"/>
  </cols>
  <sheetData>
    <row r="1" ht="54.75" customHeight="true" spans="2:4">
      <c r="B1" s="1" t="s">
        <v>271</v>
      </c>
      <c r="C1" s="1"/>
      <c r="D1" s="1"/>
    </row>
    <row r="2" ht="23.25" customHeight="true" spans="2:4">
      <c r="B2" s="2" t="s">
        <v>272</v>
      </c>
      <c r="C2" s="2"/>
      <c r="D2" s="2"/>
    </row>
    <row r="3" spans="3:4">
      <c r="C3" s="3"/>
      <c r="D3" s="3"/>
    </row>
    <row r="4" ht="48.75" customHeight="true" spans="2:4">
      <c r="B4" s="4" t="s">
        <v>2</v>
      </c>
      <c r="C4" s="5" t="s">
        <v>273</v>
      </c>
      <c r="D4" s="6" t="s">
        <v>274</v>
      </c>
    </row>
    <row r="5" ht="34.5" customHeight="true" spans="2:4">
      <c r="B5" s="7" t="s">
        <v>275</v>
      </c>
      <c r="C5" s="8">
        <v>101.6</v>
      </c>
      <c r="D5" s="9">
        <v>102.3</v>
      </c>
    </row>
    <row r="6" ht="34.5" customHeight="true" spans="2:4">
      <c r="B6" s="7" t="s">
        <v>276</v>
      </c>
      <c r="C6" s="8">
        <v>103.9</v>
      </c>
      <c r="D6" s="9">
        <v>100.9</v>
      </c>
    </row>
    <row r="7" ht="34.5" customHeight="true" spans="2:4">
      <c r="B7" s="7" t="s">
        <v>277</v>
      </c>
      <c r="C7" s="8">
        <v>99.2</v>
      </c>
      <c r="D7" s="9">
        <v>100</v>
      </c>
    </row>
    <row r="8" ht="34.5" customHeight="true" spans="2:4">
      <c r="B8" s="7" t="s">
        <v>278</v>
      </c>
      <c r="C8" s="8">
        <v>98.3</v>
      </c>
      <c r="D8" s="9">
        <v>101</v>
      </c>
    </row>
    <row r="9" ht="34.5" customHeight="true" spans="2:4">
      <c r="B9" s="7" t="s">
        <v>279</v>
      </c>
      <c r="C9" s="8">
        <v>100.6</v>
      </c>
      <c r="D9" s="9">
        <v>99.5</v>
      </c>
    </row>
    <row r="10" ht="34.5" customHeight="true" spans="2:4">
      <c r="B10" s="7" t="s">
        <v>280</v>
      </c>
      <c r="C10" s="8">
        <v>103.8</v>
      </c>
      <c r="D10" s="9">
        <v>108.4</v>
      </c>
    </row>
    <row r="11" ht="34.5" customHeight="true" spans="2:4">
      <c r="B11" s="7" t="s">
        <v>281</v>
      </c>
      <c r="C11" s="8">
        <v>100.8</v>
      </c>
      <c r="D11" s="9">
        <v>100.9</v>
      </c>
    </row>
    <row r="12" ht="34.5" customHeight="true" spans="2:4">
      <c r="B12" s="7" t="s">
        <v>282</v>
      </c>
      <c r="C12" s="8">
        <v>100.1</v>
      </c>
      <c r="D12" s="9">
        <v>101.3</v>
      </c>
    </row>
    <row r="13" ht="34.5" customHeight="true" spans="2:4">
      <c r="B13" s="7" t="s">
        <v>283</v>
      </c>
      <c r="C13" s="8">
        <v>99.8</v>
      </c>
      <c r="D13" s="9">
        <v>99.8</v>
      </c>
    </row>
    <row r="14" ht="34.5" customHeight="true" spans="2:4">
      <c r="B14" s="10" t="s">
        <v>284</v>
      </c>
      <c r="C14" s="11">
        <v>102.4</v>
      </c>
      <c r="D14" s="12">
        <v>102.7</v>
      </c>
    </row>
  </sheetData>
  <mergeCells count="3">
    <mergeCell ref="B1:D1"/>
    <mergeCell ref="B2:D2"/>
    <mergeCell ref="C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M10" sqref="M10"/>
    </sheetView>
  </sheetViews>
  <sheetFormatPr defaultColWidth="9" defaultRowHeight="13.5" outlineLevelCol="2"/>
  <cols>
    <col min="1" max="1" width="17.3333333333333" style="221" customWidth="true"/>
    <col min="2" max="2" width="16.1047619047619" style="221" customWidth="true"/>
    <col min="3" max="3" width="17.2190476190476" style="221" customWidth="true"/>
    <col min="4" max="16384" width="9" style="221"/>
  </cols>
  <sheetData>
    <row r="1" ht="37.5" customHeight="true" spans="1:3">
      <c r="A1" s="222" t="s">
        <v>18</v>
      </c>
      <c r="B1" s="222"/>
      <c r="C1" s="222"/>
    </row>
    <row r="2" ht="27" customHeight="true" spans="1:3">
      <c r="A2" s="223" t="s">
        <v>19</v>
      </c>
      <c r="B2" s="223"/>
      <c r="C2" s="223"/>
    </row>
    <row r="3" ht="27" customHeight="true" spans="1:3">
      <c r="A3" s="224" t="s">
        <v>2</v>
      </c>
      <c r="B3" s="225" t="s">
        <v>3</v>
      </c>
      <c r="C3" s="226" t="s">
        <v>4</v>
      </c>
    </row>
    <row r="4" ht="27" customHeight="true" spans="1:3">
      <c r="A4" s="227" t="s">
        <v>20</v>
      </c>
      <c r="B4" s="228">
        <v>297948.502</v>
      </c>
      <c r="C4" s="229" t="s">
        <v>21</v>
      </c>
    </row>
    <row r="5" ht="27" customHeight="true" spans="1:3">
      <c r="A5" s="230" t="s">
        <v>22</v>
      </c>
      <c r="B5" s="231">
        <v>91927.69</v>
      </c>
      <c r="C5" s="232" t="s">
        <v>23</v>
      </c>
    </row>
    <row r="6" ht="27" customHeight="true" spans="1:3">
      <c r="A6" s="230" t="s">
        <v>24</v>
      </c>
      <c r="B6" s="231">
        <v>44155.74</v>
      </c>
      <c r="C6" s="232" t="s">
        <v>25</v>
      </c>
    </row>
    <row r="7" ht="27" customHeight="true" spans="1:3">
      <c r="A7" s="230" t="s">
        <v>26</v>
      </c>
      <c r="B7" s="231">
        <v>56762.97</v>
      </c>
      <c r="C7" s="232" t="s">
        <v>27</v>
      </c>
    </row>
    <row r="8" ht="27" customHeight="true" spans="1:3">
      <c r="A8" s="230" t="s">
        <v>28</v>
      </c>
      <c r="B8" s="231">
        <v>37841.48</v>
      </c>
      <c r="C8" s="232" t="s">
        <v>27</v>
      </c>
    </row>
    <row r="9" ht="27" customHeight="true" spans="1:3">
      <c r="A9" s="230" t="s">
        <v>29</v>
      </c>
      <c r="B9" s="231">
        <v>67260.62</v>
      </c>
      <c r="C9" s="232" t="s">
        <v>30</v>
      </c>
    </row>
    <row r="10" ht="27" customHeight="true" spans="1:3">
      <c r="A10" s="227" t="s">
        <v>31</v>
      </c>
      <c r="B10" s="233">
        <f>B11+B12+B13+B14+B15</f>
        <v>197522.26</v>
      </c>
      <c r="C10" s="234">
        <v>4.4</v>
      </c>
    </row>
    <row r="11" ht="27" customHeight="true" spans="1:3">
      <c r="A11" s="230" t="s">
        <v>32</v>
      </c>
      <c r="B11" s="235">
        <v>60741.61</v>
      </c>
      <c r="C11" s="236">
        <v>4.5</v>
      </c>
    </row>
    <row r="12" ht="27" customHeight="true" spans="1:3">
      <c r="A12" s="230" t="s">
        <v>33</v>
      </c>
      <c r="B12" s="235">
        <v>31146.91</v>
      </c>
      <c r="C12" s="236">
        <v>4.4</v>
      </c>
    </row>
    <row r="13" ht="27" customHeight="true" spans="1:3">
      <c r="A13" s="230" t="s">
        <v>34</v>
      </c>
      <c r="B13" s="235">
        <v>33516.51</v>
      </c>
      <c r="C13" s="236">
        <v>4.3</v>
      </c>
    </row>
    <row r="14" ht="27" customHeight="true" spans="1:3">
      <c r="A14" s="230" t="s">
        <v>35</v>
      </c>
      <c r="B14" s="235">
        <v>27234.5</v>
      </c>
      <c r="C14" s="236">
        <v>4.3</v>
      </c>
    </row>
    <row r="15" ht="27" customHeight="true" spans="1:3">
      <c r="A15" s="230" t="s">
        <v>36</v>
      </c>
      <c r="B15" s="235">
        <v>44882.73</v>
      </c>
      <c r="C15" s="236">
        <v>4.5</v>
      </c>
    </row>
    <row r="16" spans="1:3">
      <c r="A16" s="237"/>
      <c r="B16" s="237"/>
      <c r="C16" s="237"/>
    </row>
  </sheetData>
  <mergeCells count="3">
    <mergeCell ref="A1:C1"/>
    <mergeCell ref="A2:C2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workbookViewId="0">
      <selection activeCell="K10" sqref="K10"/>
    </sheetView>
  </sheetViews>
  <sheetFormatPr defaultColWidth="10.2857142857143" defaultRowHeight="15.75"/>
  <cols>
    <col min="1" max="1" width="27.5714285714286" style="108" customWidth="true"/>
    <col min="2" max="2" width="15.2857142857143" style="111" customWidth="true"/>
    <col min="3" max="3" width="15.4285714285714" style="151" customWidth="true"/>
    <col min="4" max="4" width="13.2857142857143" style="108" customWidth="true"/>
    <col min="5" max="5" width="10.2857142857143" style="108"/>
    <col min="6" max="6" width="15.7142857142857" style="108"/>
    <col min="7" max="8" width="10.2857142857143" style="108"/>
    <col min="9" max="9" width="15.7142857142857" style="108"/>
    <col min="10" max="16384" width="10.2857142857143" style="108"/>
  </cols>
  <sheetData>
    <row r="1" spans="1:4">
      <c r="A1" s="213" t="s">
        <v>37</v>
      </c>
      <c r="B1" s="213"/>
      <c r="C1" s="214"/>
      <c r="D1" s="213"/>
    </row>
    <row r="2" spans="1:4">
      <c r="A2" s="131"/>
      <c r="B2" s="108"/>
      <c r="C2" s="108"/>
      <c r="D2" s="108" t="s">
        <v>38</v>
      </c>
    </row>
    <row r="3" ht="62.25" customHeight="true" spans="1:4">
      <c r="A3" s="196" t="s">
        <v>2</v>
      </c>
      <c r="B3" s="199" t="s">
        <v>39</v>
      </c>
      <c r="C3" s="199" t="s">
        <v>40</v>
      </c>
      <c r="D3" s="215" t="s">
        <v>41</v>
      </c>
    </row>
    <row r="4" s="212" customFormat="true" ht="19.5" customHeight="true" spans="1:4">
      <c r="A4" s="200" t="s">
        <v>42</v>
      </c>
      <c r="B4" s="216">
        <v>-5.5</v>
      </c>
      <c r="C4" s="216">
        <v>3.7</v>
      </c>
      <c r="D4" s="217">
        <f t="shared" ref="D4:D8" si="0">B4-C4</f>
        <v>-9.2</v>
      </c>
    </row>
    <row r="5" ht="19.5" customHeight="true" spans="1:4">
      <c r="A5" s="136" t="s">
        <v>43</v>
      </c>
      <c r="B5" s="218"/>
      <c r="C5" s="218"/>
      <c r="D5" s="119"/>
    </row>
    <row r="6" ht="19.5" customHeight="true" spans="1:4">
      <c r="A6" s="136" t="s">
        <v>32</v>
      </c>
      <c r="B6" s="219">
        <v>10.2134454956462</v>
      </c>
      <c r="C6" s="218">
        <v>18</v>
      </c>
      <c r="D6" s="119">
        <f t="shared" si="0"/>
        <v>-7.7865545043538</v>
      </c>
    </row>
    <row r="7" ht="19.5" customHeight="true" spans="1:9">
      <c r="A7" s="136" t="s">
        <v>44</v>
      </c>
      <c r="B7" s="219">
        <v>-24.0803103173847</v>
      </c>
      <c r="C7" s="218">
        <v>-25.3</v>
      </c>
      <c r="D7" s="119">
        <f t="shared" si="0"/>
        <v>1.2196896826153</v>
      </c>
      <c r="I7" s="149"/>
    </row>
    <row r="8" ht="19.5" customHeight="true" spans="1:9">
      <c r="A8" s="136" t="s">
        <v>45</v>
      </c>
      <c r="B8" s="220">
        <v>-16.1962755954555</v>
      </c>
      <c r="C8" s="218">
        <v>-3.6</v>
      </c>
      <c r="D8" s="119">
        <f t="shared" si="0"/>
        <v>-12.5962755954555</v>
      </c>
      <c r="I8" s="149"/>
    </row>
    <row r="9" ht="19.5" customHeight="true" spans="1:9">
      <c r="A9" s="136" t="s">
        <v>46</v>
      </c>
      <c r="B9" s="219"/>
      <c r="C9" s="218"/>
      <c r="D9" s="119"/>
      <c r="I9" s="149"/>
    </row>
    <row r="10" ht="19.5" customHeight="true" spans="1:9">
      <c r="A10" s="136" t="s">
        <v>47</v>
      </c>
      <c r="B10" s="219">
        <v>-25.0601747210726</v>
      </c>
      <c r="C10" s="218">
        <v>28.5</v>
      </c>
      <c r="D10" s="119">
        <f t="shared" ref="D10:D13" si="1">B10-C10</f>
        <v>-53.5601747210726</v>
      </c>
      <c r="F10" s="149"/>
      <c r="I10" s="149"/>
    </row>
    <row r="11" ht="19.5" customHeight="true" spans="1:6">
      <c r="A11" s="136" t="s">
        <v>48</v>
      </c>
      <c r="B11" s="219">
        <v>-4.54939853302804</v>
      </c>
      <c r="C11" s="218">
        <v>3.1</v>
      </c>
      <c r="D11" s="119">
        <f t="shared" si="1"/>
        <v>-7.64939853302804</v>
      </c>
      <c r="F11" s="149"/>
    </row>
    <row r="12" ht="19.5" customHeight="true" spans="1:6">
      <c r="A12" s="136" t="s">
        <v>49</v>
      </c>
      <c r="B12" s="219">
        <v>36.808508668761</v>
      </c>
      <c r="C12" s="218">
        <v>22.1494179312647</v>
      </c>
      <c r="D12" s="119">
        <f t="shared" si="1"/>
        <v>14.6590907374963</v>
      </c>
      <c r="F12" s="149"/>
    </row>
    <row r="13" ht="19.5" customHeight="true" spans="1:6">
      <c r="A13" s="136" t="s">
        <v>50</v>
      </c>
      <c r="B13" s="219">
        <v>13.0151397659081</v>
      </c>
      <c r="C13" s="218">
        <v>52.1130586369504</v>
      </c>
      <c r="D13" s="119">
        <f t="shared" si="1"/>
        <v>-39.0979188710423</v>
      </c>
      <c r="F13" s="149"/>
    </row>
    <row r="14" ht="19.5" customHeight="true" spans="1:6">
      <c r="A14" s="136" t="s">
        <v>51</v>
      </c>
      <c r="B14" s="219"/>
      <c r="C14" s="218"/>
      <c r="D14" s="119"/>
      <c r="F14" s="149"/>
    </row>
    <row r="15" ht="19.5" customHeight="true" spans="1:6">
      <c r="A15" s="136" t="s">
        <v>52</v>
      </c>
      <c r="B15" s="219">
        <v>-9.53389748349624</v>
      </c>
      <c r="C15" s="218">
        <v>4.5</v>
      </c>
      <c r="D15" s="119">
        <f t="shared" ref="D15:D19" si="2">B15-C15</f>
        <v>-14.0338974834962</v>
      </c>
      <c r="F15" s="149"/>
    </row>
    <row r="16" ht="19.5" customHeight="true" spans="1:6">
      <c r="A16" s="136" t="s">
        <v>53</v>
      </c>
      <c r="B16" s="219">
        <v>21.4830686860101</v>
      </c>
      <c r="C16" s="218">
        <v>-8.4</v>
      </c>
      <c r="D16" s="119">
        <f t="shared" si="2"/>
        <v>29.8830686860101</v>
      </c>
      <c r="F16" s="149"/>
    </row>
    <row r="17" ht="18.75" customHeight="true" spans="1:4">
      <c r="A17" s="136" t="s">
        <v>54</v>
      </c>
      <c r="B17" s="219"/>
      <c r="C17" s="218"/>
      <c r="D17" s="119"/>
    </row>
    <row r="18" ht="18.75" customHeight="true" spans="1:4">
      <c r="A18" s="136" t="s">
        <v>55</v>
      </c>
      <c r="B18" s="219">
        <v>-13.7056500219946</v>
      </c>
      <c r="C18" s="218">
        <v>4.3</v>
      </c>
      <c r="D18" s="119">
        <f t="shared" si="2"/>
        <v>-18.0056500219946</v>
      </c>
    </row>
    <row r="19" ht="22.5" customHeight="true" spans="1:4">
      <c r="A19" s="136" t="s">
        <v>56</v>
      </c>
      <c r="B19" s="219">
        <v>20.8407259970583</v>
      </c>
      <c r="C19" s="218">
        <v>3</v>
      </c>
      <c r="D19" s="119">
        <f t="shared" si="2"/>
        <v>17.8407259970583</v>
      </c>
    </row>
    <row r="20" spans="1:1">
      <c r="A20" s="108" t="s">
        <v>57</v>
      </c>
    </row>
    <row r="21" s="212" customFormat="true" spans="1:256">
      <c r="A21" s="108"/>
      <c r="B21" s="111"/>
      <c r="C21" s="151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108"/>
      <c r="HK21" s="108"/>
      <c r="HL21" s="108"/>
      <c r="HM21" s="108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3" s="212" customFormat="true" spans="1:256">
      <c r="A23" s="155"/>
      <c r="B23" s="110"/>
      <c r="C23" s="151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  <c r="HH23" s="108"/>
      <c r="HI23" s="108"/>
      <c r="HJ23" s="108"/>
      <c r="HK23" s="108"/>
      <c r="HL23" s="108"/>
      <c r="HM23" s="108"/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H13" sqref="H13"/>
    </sheetView>
  </sheetViews>
  <sheetFormatPr defaultColWidth="10.2857142857143" defaultRowHeight="15.75"/>
  <cols>
    <col min="1" max="1" width="38.2857142857143" style="108" customWidth="true"/>
    <col min="2" max="2" width="19.5714285714286" style="108" hidden="true" customWidth="true"/>
    <col min="3" max="3" width="12.2857142857143" style="108" customWidth="true"/>
    <col min="4" max="4" width="13.2857142857143" style="152" customWidth="true"/>
    <col min="5" max="5" width="12.4285714285714" style="108" customWidth="true"/>
    <col min="6" max="7" width="10.2857142857143" style="108"/>
    <col min="8" max="9" width="15.7142857142857" style="108"/>
    <col min="10" max="16384" width="10.2857142857143" style="108"/>
  </cols>
  <sheetData>
    <row r="1" spans="1:5">
      <c r="A1" s="190" t="s">
        <v>58</v>
      </c>
      <c r="B1" s="191"/>
      <c r="C1" s="191"/>
      <c r="D1" s="192"/>
      <c r="E1" s="209"/>
    </row>
    <row r="2" s="108" customFormat="true" spans="1:5">
      <c r="A2" s="193"/>
      <c r="B2" s="194"/>
      <c r="C2" s="195"/>
      <c r="D2" s="195"/>
      <c r="E2" s="195" t="s">
        <v>38</v>
      </c>
    </row>
    <row r="3" ht="63" customHeight="true" spans="1:5">
      <c r="A3" s="196" t="s">
        <v>59</v>
      </c>
      <c r="B3" s="197" t="s">
        <v>60</v>
      </c>
      <c r="C3" s="198" t="s">
        <v>39</v>
      </c>
      <c r="D3" s="199" t="s">
        <v>40</v>
      </c>
      <c r="E3" s="210" t="s">
        <v>61</v>
      </c>
    </row>
    <row r="4" ht="16.5" customHeight="true" spans="1:5">
      <c r="A4" s="200" t="s">
        <v>62</v>
      </c>
      <c r="B4" s="201">
        <v>216827</v>
      </c>
      <c r="C4" s="202">
        <v>12.2</v>
      </c>
      <c r="D4" s="202">
        <v>2.8</v>
      </c>
      <c r="E4" s="119">
        <f t="shared" ref="E4:E7" si="0">C4-D4</f>
        <v>9.4</v>
      </c>
    </row>
    <row r="5" ht="16.5" customHeight="true" spans="1:5">
      <c r="A5" s="136" t="s">
        <v>63</v>
      </c>
      <c r="B5" s="201"/>
      <c r="C5" s="202"/>
      <c r="D5" s="202"/>
      <c r="E5" s="119"/>
    </row>
    <row r="6" ht="19.5" customHeight="true" spans="1:9">
      <c r="A6" s="136" t="s">
        <v>47</v>
      </c>
      <c r="B6" s="203">
        <v>18598</v>
      </c>
      <c r="C6" s="120">
        <v>-1.06807308073573</v>
      </c>
      <c r="D6" s="120">
        <v>32.7</v>
      </c>
      <c r="E6" s="119">
        <f t="shared" si="0"/>
        <v>-33.7680730807357</v>
      </c>
      <c r="H6" s="149"/>
      <c r="I6" s="149"/>
    </row>
    <row r="7" ht="19.5" customHeight="true" spans="1:9">
      <c r="A7" s="136" t="s">
        <v>48</v>
      </c>
      <c r="B7" s="203">
        <v>174174</v>
      </c>
      <c r="C7" s="120">
        <v>13.7588301950481</v>
      </c>
      <c r="D7" s="120">
        <v>1.2</v>
      </c>
      <c r="E7" s="119">
        <f t="shared" si="0"/>
        <v>12.5588301950481</v>
      </c>
      <c r="H7" s="149"/>
      <c r="I7" s="149"/>
    </row>
    <row r="8" ht="19.5" customHeight="true" spans="1:9">
      <c r="A8" s="136" t="s">
        <v>64</v>
      </c>
      <c r="B8" s="203"/>
      <c r="C8" s="120"/>
      <c r="D8" s="120"/>
      <c r="E8" s="119"/>
      <c r="H8" s="149"/>
      <c r="I8" s="149"/>
    </row>
    <row r="9" ht="19.5" customHeight="true" spans="1:9">
      <c r="A9" s="136" t="s">
        <v>52</v>
      </c>
      <c r="B9" s="203">
        <v>124930</v>
      </c>
      <c r="C9" s="120">
        <v>-2.14031981745238</v>
      </c>
      <c r="D9" s="120">
        <v>4.7</v>
      </c>
      <c r="E9" s="119">
        <f t="shared" ref="E9:E18" si="1">C9-D9</f>
        <v>-6.84031981745238</v>
      </c>
      <c r="H9" s="149"/>
      <c r="I9" s="149"/>
    </row>
    <row r="10" ht="19.5" customHeight="true" spans="1:9">
      <c r="A10" s="136" t="s">
        <v>53</v>
      </c>
      <c r="B10" s="204">
        <v>63592</v>
      </c>
      <c r="C10" s="120">
        <v>30.2662945520088</v>
      </c>
      <c r="D10" s="120">
        <v>7.7</v>
      </c>
      <c r="E10" s="119">
        <f t="shared" si="1"/>
        <v>22.5662945520088</v>
      </c>
      <c r="H10" s="149"/>
      <c r="I10" s="149"/>
    </row>
    <row r="11" ht="19.5" customHeight="true" spans="1:9">
      <c r="A11" s="136" t="s">
        <v>65</v>
      </c>
      <c r="B11" s="205"/>
      <c r="C11" s="120"/>
      <c r="D11" s="120"/>
      <c r="E11" s="119"/>
      <c r="I11" s="149"/>
    </row>
    <row r="12" ht="19.5" customHeight="true" spans="1:5">
      <c r="A12" s="136" t="s">
        <v>66</v>
      </c>
      <c r="B12" s="206">
        <v>97327</v>
      </c>
      <c r="C12" s="120">
        <v>-6.57783362969121</v>
      </c>
      <c r="D12" s="120">
        <v>4.9</v>
      </c>
      <c r="E12" s="119">
        <f t="shared" si="1"/>
        <v>-11.4778336296912</v>
      </c>
    </row>
    <row r="13" ht="19.5" customHeight="true" spans="1:5">
      <c r="A13" s="136" t="s">
        <v>67</v>
      </c>
      <c r="B13" s="206">
        <v>119501</v>
      </c>
      <c r="C13" s="120">
        <v>59.4501880027153</v>
      </c>
      <c r="D13" s="120">
        <v>0.3</v>
      </c>
      <c r="E13" s="119">
        <f t="shared" si="1"/>
        <v>59.1501880027153</v>
      </c>
    </row>
    <row r="14" ht="19.5" customHeight="true" spans="1:5">
      <c r="A14" s="200" t="s">
        <v>68</v>
      </c>
      <c r="B14" s="205">
        <v>98.25</v>
      </c>
      <c r="C14" s="202">
        <v>98.891480375784</v>
      </c>
      <c r="D14" s="202">
        <v>98.7</v>
      </c>
      <c r="E14" s="119">
        <f t="shared" si="1"/>
        <v>0.191480375783996</v>
      </c>
    </row>
    <row r="15" ht="19.5" customHeight="true" spans="1:5">
      <c r="A15" s="136" t="s">
        <v>69</v>
      </c>
      <c r="B15" s="207">
        <f>17440/B6*100</f>
        <v>93.7735240348425</v>
      </c>
      <c r="C15" s="120">
        <v>96.6442485679177</v>
      </c>
      <c r="D15" s="120">
        <v>88.6</v>
      </c>
      <c r="E15" s="119">
        <f t="shared" si="1"/>
        <v>8.04424856791775</v>
      </c>
    </row>
    <row r="16" ht="19.5" customHeight="true" spans="1:5">
      <c r="A16" s="136" t="s">
        <v>70</v>
      </c>
      <c r="B16" s="207">
        <f>172786/B7*100</f>
        <v>99.2030957548199</v>
      </c>
      <c r="C16" s="120">
        <v>99.1233419900553</v>
      </c>
      <c r="D16" s="120">
        <v>99.4</v>
      </c>
      <c r="E16" s="119">
        <f t="shared" si="1"/>
        <v>-0.276658009944683</v>
      </c>
    </row>
    <row r="17" ht="19.5" customHeight="true" spans="1:5">
      <c r="A17" s="136" t="s">
        <v>71</v>
      </c>
      <c r="B17" s="207">
        <f>124930/B9*100</f>
        <v>100</v>
      </c>
      <c r="C17" s="120">
        <v>100.000003869287</v>
      </c>
      <c r="D17" s="120">
        <v>99.5</v>
      </c>
      <c r="E17" s="119">
        <f t="shared" si="1"/>
        <v>0.500003869287468</v>
      </c>
    </row>
    <row r="18" ht="19.5" customHeight="true" spans="1:5">
      <c r="A18" s="208" t="s">
        <v>72</v>
      </c>
      <c r="B18" s="207">
        <f>61159/B10*100</f>
        <v>96.1740470499434</v>
      </c>
      <c r="C18" s="120">
        <v>83.9206409426678</v>
      </c>
      <c r="D18" s="120">
        <v>118.7</v>
      </c>
      <c r="E18" s="119">
        <f t="shared" si="1"/>
        <v>-34.7793590573322</v>
      </c>
    </row>
    <row r="19" hidden="true" spans="5:5">
      <c r="E19" s="211">
        <f>B19-C19</f>
        <v>0</v>
      </c>
    </row>
    <row r="20" hidden="true" spans="5:5">
      <c r="E20" s="211">
        <f>B20-C20</f>
        <v>0</v>
      </c>
    </row>
    <row r="21" ht="19.5" customHeight="true"/>
    <row r="22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6"/>
  <sheetViews>
    <sheetView topLeftCell="B1" workbookViewId="0">
      <selection activeCell="W17" sqref="W17"/>
    </sheetView>
  </sheetViews>
  <sheetFormatPr defaultColWidth="10.2857142857143" defaultRowHeight="15.75"/>
  <cols>
    <col min="1" max="1" width="12" style="153" hidden="true" customWidth="true"/>
    <col min="2" max="2" width="15.7142857142857" style="153" customWidth="true"/>
    <col min="3" max="3" width="17.2857142857143" style="155" customWidth="true"/>
    <col min="4" max="4" width="17.1428571428571" style="156" customWidth="true"/>
    <col min="5" max="5" width="15.8571428571429" style="156" hidden="true" customWidth="true"/>
    <col min="6" max="6" width="18.2857142857143" style="156" customWidth="true"/>
    <col min="7" max="7" width="18.2857142857143" style="156" hidden="true" customWidth="true"/>
    <col min="8" max="12" width="10.2857142857143" style="153" hidden="true" customWidth="true"/>
    <col min="13" max="13" width="11.5714285714286" style="153" hidden="true" customWidth="true"/>
    <col min="14" max="16" width="10.2857142857143" style="153" hidden="true" customWidth="true"/>
    <col min="17" max="17" width="11.5714285714286" style="153" hidden="true" customWidth="true"/>
    <col min="18" max="18" width="10.2857142857143" style="153" customWidth="true"/>
    <col min="19" max="221" width="10.2857142857143" style="153"/>
    <col min="222" max="16384" width="10.2857142857143" style="108"/>
  </cols>
  <sheetData>
    <row r="1" s="153" customFormat="true" spans="2:256">
      <c r="B1" s="157" t="s">
        <v>73</v>
      </c>
      <c r="C1" s="157"/>
      <c r="D1" s="157"/>
      <c r="E1" s="157"/>
      <c r="F1" s="157"/>
      <c r="G1" s="157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53" customFormat="true" ht="15" customHeight="true" spans="2:256">
      <c r="B2" s="131"/>
      <c r="C2" s="131"/>
      <c r="D2" s="131"/>
      <c r="E2" s="131"/>
      <c r="F2" s="131"/>
      <c r="G2" s="131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54" customFormat="true" ht="27.75" customHeight="true" spans="2:17">
      <c r="B3" s="158" t="s">
        <v>2</v>
      </c>
      <c r="C3" s="159" t="s">
        <v>74</v>
      </c>
      <c r="D3" s="160" t="s">
        <v>75</v>
      </c>
      <c r="E3" s="175" t="s">
        <v>76</v>
      </c>
      <c r="F3" s="176" t="s">
        <v>4</v>
      </c>
      <c r="G3" s="177">
        <v>2022</v>
      </c>
      <c r="H3" s="178" t="s">
        <v>77</v>
      </c>
      <c r="I3" s="178" t="s">
        <v>78</v>
      </c>
      <c r="J3" s="178" t="s">
        <v>79</v>
      </c>
      <c r="K3" s="178" t="s">
        <v>80</v>
      </c>
      <c r="L3" s="178" t="s">
        <v>81</v>
      </c>
      <c r="M3" s="178" t="s">
        <v>82</v>
      </c>
      <c r="N3" s="178" t="s">
        <v>77</v>
      </c>
      <c r="O3" s="178" t="s">
        <v>79</v>
      </c>
      <c r="P3" s="178" t="s">
        <v>80</v>
      </c>
      <c r="Q3" s="178" t="s">
        <v>83</v>
      </c>
    </row>
    <row r="4" s="154" customFormat="true" ht="22.5" customHeight="true" spans="2:13">
      <c r="B4" s="161" t="s">
        <v>84</v>
      </c>
      <c r="C4" s="162" t="s">
        <v>85</v>
      </c>
      <c r="D4" s="163">
        <v>291</v>
      </c>
      <c r="E4" s="179">
        <v>306</v>
      </c>
      <c r="F4" s="180">
        <f t="shared" ref="F4:F11" si="0">(D4-E4)/E4*100</f>
        <v>-4.90196078431373</v>
      </c>
      <c r="G4" s="181"/>
      <c r="H4" s="154">
        <v>1832124.78</v>
      </c>
      <c r="J4" s="154">
        <v>896992.081</v>
      </c>
      <c r="K4" s="154">
        <v>183444.91</v>
      </c>
      <c r="M4" s="154">
        <f t="shared" ref="M4:M19" si="1">H4+J4+K4+I4+L4</f>
        <v>2912561.771</v>
      </c>
    </row>
    <row r="5" s="154" customFormat="true" ht="20" customHeight="true" spans="2:13">
      <c r="B5" s="161" t="s">
        <v>86</v>
      </c>
      <c r="C5" s="162" t="s">
        <v>87</v>
      </c>
      <c r="D5" s="164">
        <v>5768.32</v>
      </c>
      <c r="E5" s="179">
        <v>4069</v>
      </c>
      <c r="F5" s="180">
        <f t="shared" si="0"/>
        <v>41.7625952322438</v>
      </c>
      <c r="G5" s="181"/>
      <c r="H5" s="154">
        <v>5768.32</v>
      </c>
      <c r="M5" s="154">
        <f t="shared" si="1"/>
        <v>5768.32</v>
      </c>
    </row>
    <row r="6" s="154" customFormat="true" ht="18" customHeight="true" spans="2:13">
      <c r="B6" s="161" t="s">
        <v>88</v>
      </c>
      <c r="C6" s="162" t="s">
        <v>87</v>
      </c>
      <c r="D6" s="164">
        <v>1814.42</v>
      </c>
      <c r="E6" s="182">
        <v>2237</v>
      </c>
      <c r="F6" s="180">
        <f t="shared" si="0"/>
        <v>-18.8904783191775</v>
      </c>
      <c r="G6" s="181"/>
      <c r="H6" s="154">
        <v>1814.42</v>
      </c>
      <c r="M6" s="154">
        <f t="shared" si="1"/>
        <v>1814.42</v>
      </c>
    </row>
    <row r="7" s="154" customFormat="true" ht="16.5" customHeight="true" spans="2:13">
      <c r="B7" s="161" t="s">
        <v>89</v>
      </c>
      <c r="C7" s="162" t="s">
        <v>87</v>
      </c>
      <c r="D7" s="164">
        <v>12871</v>
      </c>
      <c r="E7" s="183">
        <v>10045</v>
      </c>
      <c r="F7" s="180">
        <f t="shared" si="0"/>
        <v>28.133399701344</v>
      </c>
      <c r="G7" s="181"/>
      <c r="J7" s="154">
        <v>12871</v>
      </c>
      <c r="M7" s="154">
        <f t="shared" si="1"/>
        <v>12871</v>
      </c>
    </row>
    <row r="8" s="154" customFormat="true" ht="18" customHeight="true" spans="2:13">
      <c r="B8" s="161" t="s">
        <v>90</v>
      </c>
      <c r="C8" s="162" t="s">
        <v>87</v>
      </c>
      <c r="D8" s="165">
        <v>3935.07</v>
      </c>
      <c r="E8" s="179">
        <v>7399</v>
      </c>
      <c r="F8" s="180">
        <f t="shared" si="0"/>
        <v>-46.8161913772131</v>
      </c>
      <c r="G8" s="181"/>
      <c r="H8" s="154">
        <v>3935.07</v>
      </c>
      <c r="M8" s="154">
        <f t="shared" si="1"/>
        <v>3935.07</v>
      </c>
    </row>
    <row r="9" s="154" customFormat="true" ht="18" hidden="true" customHeight="true" spans="2:13">
      <c r="B9" s="161" t="s">
        <v>91</v>
      </c>
      <c r="C9" s="162" t="s">
        <v>87</v>
      </c>
      <c r="D9" s="164">
        <v>0</v>
      </c>
      <c r="E9" s="182"/>
      <c r="F9" s="180" t="e">
        <f t="shared" si="0"/>
        <v>#DIV/0!</v>
      </c>
      <c r="G9" s="181"/>
      <c r="M9" s="154">
        <f t="shared" si="1"/>
        <v>0</v>
      </c>
    </row>
    <row r="10" s="154" customFormat="true" ht="18" hidden="true" customHeight="true" spans="2:13">
      <c r="B10" s="161" t="s">
        <v>92</v>
      </c>
      <c r="C10" s="162" t="s">
        <v>87</v>
      </c>
      <c r="D10" s="163">
        <v>0</v>
      </c>
      <c r="E10" s="184"/>
      <c r="F10" s="180" t="e">
        <f t="shared" si="0"/>
        <v>#DIV/0!</v>
      </c>
      <c r="G10" s="181"/>
      <c r="M10" s="154">
        <f t="shared" si="1"/>
        <v>0</v>
      </c>
    </row>
    <row r="11" s="154" customFormat="true" ht="18" hidden="true" customHeight="true" spans="2:13">
      <c r="B11" s="161" t="s">
        <v>93</v>
      </c>
      <c r="C11" s="162" t="s">
        <v>87</v>
      </c>
      <c r="D11" s="165">
        <v>0</v>
      </c>
      <c r="E11" s="179"/>
      <c r="F11" s="180" t="e">
        <f t="shared" si="0"/>
        <v>#DIV/0!</v>
      </c>
      <c r="G11" s="181"/>
      <c r="M11" s="154">
        <f t="shared" si="1"/>
        <v>0</v>
      </c>
    </row>
    <row r="12" s="154" customFormat="true" ht="18" hidden="true" customHeight="true" spans="2:13">
      <c r="B12" s="161" t="s">
        <v>94</v>
      </c>
      <c r="C12" s="162" t="s">
        <v>87</v>
      </c>
      <c r="D12" s="165">
        <v>0</v>
      </c>
      <c r="E12" s="179"/>
      <c r="F12" s="180">
        <v>-100</v>
      </c>
      <c r="G12" s="181"/>
      <c r="M12" s="154">
        <f t="shared" si="1"/>
        <v>0</v>
      </c>
    </row>
    <row r="13" s="154" customFormat="true" ht="18" customHeight="true" spans="2:13">
      <c r="B13" s="161" t="s">
        <v>95</v>
      </c>
      <c r="C13" s="162" t="s">
        <v>87</v>
      </c>
      <c r="D13" s="165">
        <v>481519</v>
      </c>
      <c r="E13" s="179">
        <v>683375</v>
      </c>
      <c r="F13" s="180">
        <f t="shared" ref="F13:F16" si="2">(D13-E13)/E13*100</f>
        <v>-29.5381013352844</v>
      </c>
      <c r="G13" s="181"/>
      <c r="H13" s="154">
        <v>481519</v>
      </c>
      <c r="M13" s="154">
        <f t="shared" si="1"/>
        <v>481519</v>
      </c>
    </row>
    <row r="14" s="154" customFormat="true" ht="18" customHeight="true" spans="2:13">
      <c r="B14" s="161" t="s">
        <v>96</v>
      </c>
      <c r="C14" s="162" t="s">
        <v>87</v>
      </c>
      <c r="D14" s="165">
        <v>381981</v>
      </c>
      <c r="E14" s="165">
        <v>449868</v>
      </c>
      <c r="F14" s="180">
        <f t="shared" si="2"/>
        <v>-15.090426525114</v>
      </c>
      <c r="G14" s="181"/>
      <c r="H14" s="154">
        <v>381981</v>
      </c>
      <c r="M14" s="154">
        <f t="shared" si="1"/>
        <v>381981</v>
      </c>
    </row>
    <row r="15" s="154" customFormat="true" ht="18" customHeight="true" spans="2:13">
      <c r="B15" s="161" t="s">
        <v>97</v>
      </c>
      <c r="C15" s="162" t="s">
        <v>98</v>
      </c>
      <c r="D15" s="165">
        <v>42353.9</v>
      </c>
      <c r="E15" s="179">
        <v>58595</v>
      </c>
      <c r="F15" s="180">
        <f t="shared" si="2"/>
        <v>-27.7175526922092</v>
      </c>
      <c r="G15" s="181"/>
      <c r="J15" s="154">
        <v>42353.9</v>
      </c>
      <c r="M15" s="154">
        <f t="shared" si="1"/>
        <v>42353.9</v>
      </c>
    </row>
    <row r="16" s="154" customFormat="true" ht="18" customHeight="true" spans="2:13">
      <c r="B16" s="166" t="s">
        <v>99</v>
      </c>
      <c r="C16" s="167" t="s">
        <v>87</v>
      </c>
      <c r="D16" s="163">
        <v>962.89</v>
      </c>
      <c r="E16" s="185">
        <v>1619</v>
      </c>
      <c r="F16" s="180">
        <f t="shared" si="2"/>
        <v>-40.5256331068561</v>
      </c>
      <c r="G16" s="181"/>
      <c r="J16" s="154">
        <v>962.89</v>
      </c>
      <c r="M16" s="154">
        <f t="shared" si="1"/>
        <v>962.89</v>
      </c>
    </row>
    <row r="17" s="154" customFormat="true" ht="18" customHeight="true" spans="2:13">
      <c r="B17" s="166" t="s">
        <v>100</v>
      </c>
      <c r="C17" s="167" t="s">
        <v>101</v>
      </c>
      <c r="D17" s="163" t="s">
        <v>102</v>
      </c>
      <c r="E17" s="163" t="s">
        <v>102</v>
      </c>
      <c r="F17" s="186" t="s">
        <v>102</v>
      </c>
      <c r="G17" s="181"/>
      <c r="M17" s="154">
        <f t="shared" si="1"/>
        <v>0</v>
      </c>
    </row>
    <row r="18" s="154" customFormat="true" ht="18" hidden="true" customHeight="true" spans="2:13">
      <c r="B18" s="168" t="s">
        <v>103</v>
      </c>
      <c r="C18" s="169" t="s">
        <v>87</v>
      </c>
      <c r="D18" s="170"/>
      <c r="E18" s="179"/>
      <c r="F18" s="187" t="e">
        <f>(D18-E18)/E18*100</f>
        <v>#DIV/0!</v>
      </c>
      <c r="G18" s="181"/>
      <c r="M18" s="154">
        <f t="shared" si="1"/>
        <v>0</v>
      </c>
    </row>
    <row r="19" s="154" customFormat="true" ht="18" hidden="true" customHeight="true" spans="2:13">
      <c r="B19" s="168" t="s">
        <v>104</v>
      </c>
      <c r="C19" s="171" t="s">
        <v>87</v>
      </c>
      <c r="D19" s="172"/>
      <c r="E19" s="188"/>
      <c r="F19" s="187" t="e">
        <f>(D19-E19)/E19*100</f>
        <v>#DIV/0!</v>
      </c>
      <c r="G19" s="181"/>
      <c r="M19" s="154">
        <f t="shared" si="1"/>
        <v>0</v>
      </c>
    </row>
    <row r="20" s="154" customFormat="true" ht="18" customHeight="true" spans="2:7">
      <c r="B20" s="173" t="s">
        <v>105</v>
      </c>
      <c r="C20" s="173"/>
      <c r="D20" s="173"/>
      <c r="E20" s="173"/>
      <c r="F20" s="173"/>
      <c r="G20" s="189"/>
    </row>
    <row r="21" s="153" customFormat="true" spans="2:256">
      <c r="B21" s="173"/>
      <c r="C21" s="173"/>
      <c r="D21" s="173"/>
      <c r="E21" s="173"/>
      <c r="F21" s="173"/>
      <c r="G21" s="156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2" s="153" customFormat="true" spans="2:256">
      <c r="B22" s="173"/>
      <c r="C22" s="173"/>
      <c r="D22" s="173"/>
      <c r="E22" s="173"/>
      <c r="F22" s="173"/>
      <c r="G22" s="156"/>
      <c r="M22" s="153">
        <f>M4/10000</f>
        <v>291.2561771</v>
      </c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</row>
    <row r="23" s="153" customFormat="true" spans="3:256">
      <c r="C23" s="155"/>
      <c r="D23" s="156"/>
      <c r="E23" s="156"/>
      <c r="F23" s="156"/>
      <c r="G23" s="177">
        <v>2021</v>
      </c>
      <c r="M23" s="153">
        <f>H23+I23+J23+K23+L23</f>
        <v>0</v>
      </c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  <row r="24" s="153" customFormat="true" spans="3:256">
      <c r="C24" s="155"/>
      <c r="D24" s="156"/>
      <c r="E24" s="156"/>
      <c r="F24" s="156"/>
      <c r="G24" s="156"/>
      <c r="M24" s="153">
        <f>M23/10000</f>
        <v>0</v>
      </c>
      <c r="HN24" s="108"/>
      <c r="HO24" s="108"/>
      <c r="HP24" s="108"/>
      <c r="HQ24" s="108"/>
      <c r="HR24" s="108"/>
      <c r="HS24" s="108"/>
      <c r="HT24" s="108"/>
      <c r="HU24" s="108"/>
      <c r="HV24" s="108"/>
      <c r="HW24" s="108"/>
      <c r="HX24" s="108"/>
      <c r="HY24" s="108"/>
      <c r="HZ24" s="108"/>
      <c r="IA24" s="108"/>
      <c r="IB24" s="108"/>
      <c r="IC24" s="108"/>
      <c r="ID24" s="108"/>
      <c r="IE24" s="108"/>
      <c r="IF24" s="108"/>
      <c r="IG24" s="108"/>
      <c r="IH24" s="108"/>
      <c r="II24" s="108"/>
      <c r="IJ24" s="108"/>
      <c r="IK24" s="108"/>
      <c r="IL24" s="108"/>
      <c r="IM24" s="108"/>
      <c r="IN24" s="108"/>
      <c r="IO24" s="108"/>
      <c r="IP24" s="108"/>
      <c r="IQ24" s="108"/>
      <c r="IR24" s="108"/>
      <c r="IS24" s="108"/>
      <c r="IT24" s="108"/>
      <c r="IU24" s="108"/>
      <c r="IV24" s="108"/>
    </row>
    <row r="25" s="153" customFormat="true" spans="3:256">
      <c r="C25" s="155"/>
      <c r="D25" s="156"/>
      <c r="E25" s="156"/>
      <c r="F25" s="156"/>
      <c r="G25" s="156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  <c r="IT25" s="108"/>
      <c r="IU25" s="108"/>
      <c r="IV25" s="108"/>
    </row>
    <row r="26" s="153" customFormat="true" spans="3:256">
      <c r="C26" s="155"/>
      <c r="D26" s="156"/>
      <c r="E26" s="156"/>
      <c r="F26" s="156"/>
      <c r="G26" s="156"/>
      <c r="HN26" s="108"/>
      <c r="HO26" s="108"/>
      <c r="HP26" s="108"/>
      <c r="HQ26" s="108"/>
      <c r="HR26" s="108"/>
      <c r="HS26" s="108"/>
      <c r="HT26" s="108"/>
      <c r="HU26" s="108"/>
      <c r="HV26" s="108"/>
      <c r="HW26" s="108"/>
      <c r="HX26" s="108"/>
      <c r="HY26" s="108"/>
      <c r="HZ26" s="108"/>
      <c r="IA26" s="108"/>
      <c r="IB26" s="108"/>
      <c r="IC26" s="108"/>
      <c r="ID26" s="108"/>
      <c r="IE26" s="108"/>
      <c r="IF26" s="108"/>
      <c r="IG26" s="108"/>
      <c r="IH26" s="108"/>
      <c r="II26" s="108"/>
      <c r="IJ26" s="108"/>
      <c r="IK26" s="108"/>
      <c r="IL26" s="108"/>
      <c r="IM26" s="108"/>
      <c r="IN26" s="108"/>
      <c r="IO26" s="108"/>
      <c r="IP26" s="108"/>
      <c r="IQ26" s="108"/>
      <c r="IR26" s="108"/>
      <c r="IS26" s="108"/>
      <c r="IT26" s="108"/>
      <c r="IU26" s="108"/>
      <c r="IV26" s="108"/>
    </row>
    <row r="27" s="153" customFormat="true" spans="3:256">
      <c r="C27" s="155"/>
      <c r="D27" s="156"/>
      <c r="E27" s="156"/>
      <c r="F27" s="156"/>
      <c r="G27" s="156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  <c r="IF27" s="108"/>
      <c r="IG27" s="108"/>
      <c r="IH27" s="108"/>
      <c r="II27" s="108"/>
      <c r="IJ27" s="108"/>
      <c r="IK27" s="108"/>
      <c r="IL27" s="108"/>
      <c r="IM27" s="108"/>
      <c r="IN27" s="108"/>
      <c r="IO27" s="108"/>
      <c r="IP27" s="108"/>
      <c r="IQ27" s="108"/>
      <c r="IR27" s="108"/>
      <c r="IS27" s="108"/>
      <c r="IT27" s="108"/>
      <c r="IU27" s="108"/>
      <c r="IV27" s="108"/>
    </row>
    <row r="28" s="153" customFormat="true" spans="3:256">
      <c r="C28" s="155"/>
      <c r="D28" s="156"/>
      <c r="E28" s="156"/>
      <c r="F28" s="156"/>
      <c r="G28" s="156"/>
      <c r="HN28" s="108"/>
      <c r="HO28" s="108"/>
      <c r="HP28" s="108"/>
      <c r="HQ28" s="108"/>
      <c r="HR28" s="108"/>
      <c r="HS28" s="108"/>
      <c r="HT28" s="108"/>
      <c r="HU28" s="108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  <c r="IF28" s="108"/>
      <c r="IG28" s="108"/>
      <c r="IH28" s="108"/>
      <c r="II28" s="108"/>
      <c r="IJ28" s="108"/>
      <c r="IK28" s="108"/>
      <c r="IL28" s="108"/>
      <c r="IM28" s="108"/>
      <c r="IN28" s="108"/>
      <c r="IO28" s="108"/>
      <c r="IP28" s="108"/>
      <c r="IQ28" s="108"/>
      <c r="IR28" s="108"/>
      <c r="IS28" s="108"/>
      <c r="IT28" s="108"/>
      <c r="IU28" s="108"/>
      <c r="IV28" s="108"/>
    </row>
    <row r="29" s="153" customFormat="true" spans="3:256">
      <c r="C29" s="155"/>
      <c r="D29" s="156"/>
      <c r="E29" s="156"/>
      <c r="F29" s="156"/>
      <c r="G29" s="156"/>
      <c r="HN29" s="108"/>
      <c r="HO29" s="108"/>
      <c r="HP29" s="108"/>
      <c r="HQ29" s="108"/>
      <c r="HR29" s="108"/>
      <c r="HS29" s="108"/>
      <c r="HT29" s="108"/>
      <c r="HU29" s="108"/>
      <c r="HV29" s="108"/>
      <c r="HW29" s="108"/>
      <c r="HX29" s="108"/>
      <c r="HY29" s="108"/>
      <c r="HZ29" s="108"/>
      <c r="IA29" s="108"/>
      <c r="IB29" s="108"/>
      <c r="IC29" s="108"/>
      <c r="ID29" s="108"/>
      <c r="IE29" s="108"/>
      <c r="IF29" s="108"/>
      <c r="IG29" s="108"/>
      <c r="IH29" s="108"/>
      <c r="II29" s="108"/>
      <c r="IJ29" s="108"/>
      <c r="IK29" s="108"/>
      <c r="IL29" s="108"/>
      <c r="IM29" s="108"/>
      <c r="IN29" s="108"/>
      <c r="IO29" s="108"/>
      <c r="IP29" s="108"/>
      <c r="IQ29" s="108"/>
      <c r="IR29" s="108"/>
      <c r="IS29" s="108"/>
      <c r="IT29" s="108"/>
      <c r="IU29" s="108"/>
      <c r="IV29" s="108"/>
    </row>
    <row r="30" s="153" customFormat="true" spans="3:256">
      <c r="C30" s="155"/>
      <c r="D30" s="156"/>
      <c r="E30" s="156"/>
      <c r="F30" s="156"/>
      <c r="G30" s="156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</row>
    <row r="31" s="153" customFormat="true" spans="3:256">
      <c r="C31" s="155"/>
      <c r="D31" s="156"/>
      <c r="E31" s="156"/>
      <c r="F31" s="156"/>
      <c r="G31" s="156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  <c r="IL31" s="108"/>
      <c r="IM31" s="108"/>
      <c r="IN31" s="108"/>
      <c r="IO31" s="108"/>
      <c r="IP31" s="108"/>
      <c r="IQ31" s="108"/>
      <c r="IR31" s="108"/>
      <c r="IS31" s="108"/>
      <c r="IT31" s="108"/>
      <c r="IU31" s="108"/>
      <c r="IV31" s="108"/>
    </row>
    <row r="32" s="153" customFormat="true" spans="3:256">
      <c r="C32" s="155"/>
      <c r="D32" s="156"/>
      <c r="E32" s="156"/>
      <c r="F32" s="156"/>
      <c r="G32" s="156"/>
      <c r="HN32" s="108"/>
      <c r="HO32" s="108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</row>
    <row r="33" s="153" customFormat="true" spans="3:256">
      <c r="C33" s="155"/>
      <c r="D33" s="156"/>
      <c r="E33" s="156"/>
      <c r="F33" s="156"/>
      <c r="G33" s="156"/>
      <c r="HN33" s="108"/>
      <c r="HO33" s="108"/>
      <c r="HP33" s="108"/>
      <c r="HQ33" s="108"/>
      <c r="HR33" s="108"/>
      <c r="HS33" s="108"/>
      <c r="HT33" s="108"/>
      <c r="HU33" s="108"/>
      <c r="HV33" s="108"/>
      <c r="HW33" s="108"/>
      <c r="HX33" s="108"/>
      <c r="HY33" s="108"/>
      <c r="HZ33" s="108"/>
      <c r="IA33" s="108"/>
      <c r="IB33" s="108"/>
      <c r="IC33" s="108"/>
      <c r="ID33" s="108"/>
      <c r="IE33" s="108"/>
      <c r="IF33" s="108"/>
      <c r="IG33" s="108"/>
      <c r="IH33" s="108"/>
      <c r="II33" s="108"/>
      <c r="IJ33" s="108"/>
      <c r="IK33" s="108"/>
      <c r="IL33" s="108"/>
      <c r="IM33" s="108"/>
      <c r="IN33" s="108"/>
      <c r="IO33" s="108"/>
      <c r="IP33" s="108"/>
      <c r="IQ33" s="108"/>
      <c r="IR33" s="108"/>
      <c r="IS33" s="108"/>
      <c r="IT33" s="108"/>
      <c r="IU33" s="108"/>
      <c r="IV33" s="108"/>
    </row>
    <row r="34" s="153" customFormat="true" spans="3:256">
      <c r="C34" s="155"/>
      <c r="D34" s="156"/>
      <c r="E34" s="156"/>
      <c r="F34" s="156"/>
      <c r="G34" s="156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</row>
    <row r="35" s="153" customFormat="true" spans="3:256">
      <c r="C35" s="155"/>
      <c r="D35" s="156"/>
      <c r="E35" s="156"/>
      <c r="F35" s="156"/>
      <c r="G35" s="156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  <c r="IB35" s="108"/>
      <c r="IC35" s="108"/>
      <c r="ID35" s="108"/>
      <c r="IE35" s="108"/>
      <c r="IF35" s="108"/>
      <c r="IG35" s="108"/>
      <c r="IH35" s="108"/>
      <c r="II35" s="108"/>
      <c r="IJ35" s="108"/>
      <c r="IK35" s="108"/>
      <c r="IL35" s="108"/>
      <c r="IM35" s="108"/>
      <c r="IN35" s="108"/>
      <c r="IO35" s="108"/>
      <c r="IP35" s="108"/>
      <c r="IQ35" s="108"/>
      <c r="IR35" s="108"/>
      <c r="IS35" s="108"/>
      <c r="IT35" s="108"/>
      <c r="IU35" s="108"/>
      <c r="IV35" s="108"/>
    </row>
    <row r="36" s="153" customFormat="true" spans="3:256">
      <c r="C36" s="155"/>
      <c r="D36" s="156"/>
      <c r="E36" s="156"/>
      <c r="F36" s="156"/>
      <c r="G36" s="156"/>
      <c r="HN36" s="108"/>
      <c r="HO36" s="108"/>
      <c r="HP36" s="108"/>
      <c r="HQ36" s="108"/>
      <c r="HR36" s="108"/>
      <c r="HS36" s="108"/>
      <c r="HT36" s="108"/>
      <c r="HU36" s="108"/>
      <c r="HV36" s="108"/>
      <c r="HW36" s="108"/>
      <c r="HX36" s="108"/>
      <c r="HY36" s="108"/>
      <c r="HZ36" s="108"/>
      <c r="IA36" s="108"/>
      <c r="IB36" s="108"/>
      <c r="IC36" s="108"/>
      <c r="ID36" s="108"/>
      <c r="IE36" s="108"/>
      <c r="IF36" s="108"/>
      <c r="IG36" s="108"/>
      <c r="IH36" s="108"/>
      <c r="II36" s="108"/>
      <c r="IJ36" s="108"/>
      <c r="IK36" s="108"/>
      <c r="IL36" s="108"/>
      <c r="IM36" s="108"/>
      <c r="IN36" s="108"/>
      <c r="IO36" s="108"/>
      <c r="IP36" s="108"/>
      <c r="IQ36" s="108"/>
      <c r="IR36" s="108"/>
      <c r="IS36" s="108"/>
      <c r="IT36" s="108"/>
      <c r="IU36" s="108"/>
      <c r="IV36" s="108"/>
    </row>
    <row r="37" s="153" customFormat="true" spans="3:256">
      <c r="C37" s="155"/>
      <c r="D37" s="156"/>
      <c r="E37" s="156"/>
      <c r="F37" s="156"/>
      <c r="G37" s="156"/>
      <c r="HN37" s="108"/>
      <c r="HO37" s="108"/>
      <c r="HP37" s="108"/>
      <c r="HQ37" s="108"/>
      <c r="HR37" s="108"/>
      <c r="HS37" s="108"/>
      <c r="HT37" s="108"/>
      <c r="HU37" s="108"/>
      <c r="HV37" s="108"/>
      <c r="HW37" s="108"/>
      <c r="HX37" s="108"/>
      <c r="HY37" s="108"/>
      <c r="HZ37" s="108"/>
      <c r="IA37" s="108"/>
      <c r="IB37" s="108"/>
      <c r="IC37" s="108"/>
      <c r="ID37" s="108"/>
      <c r="IE37" s="108"/>
      <c r="IF37" s="108"/>
      <c r="IG37" s="108"/>
      <c r="IH37" s="108"/>
      <c r="II37" s="108"/>
      <c r="IJ37" s="108"/>
      <c r="IK37" s="108"/>
      <c r="IL37" s="108"/>
      <c r="IM37" s="108"/>
      <c r="IN37" s="108"/>
      <c r="IO37" s="108"/>
      <c r="IP37" s="108"/>
      <c r="IQ37" s="108"/>
      <c r="IR37" s="108"/>
      <c r="IS37" s="108"/>
      <c r="IT37" s="108"/>
      <c r="IU37" s="108"/>
      <c r="IV37" s="108"/>
    </row>
    <row r="38" s="153" customFormat="true" spans="3:256">
      <c r="C38" s="155"/>
      <c r="D38" s="156"/>
      <c r="E38" s="156"/>
      <c r="F38" s="156"/>
      <c r="G38" s="156"/>
      <c r="HN38" s="108"/>
      <c r="HO38" s="108"/>
      <c r="HP38" s="108"/>
      <c r="HQ38" s="108"/>
      <c r="HR38" s="108"/>
      <c r="HS38" s="108"/>
      <c r="HT38" s="108"/>
      <c r="HU38" s="108"/>
      <c r="HV38" s="108"/>
      <c r="HW38" s="108"/>
      <c r="HX38" s="108"/>
      <c r="HY38" s="108"/>
      <c r="HZ38" s="108"/>
      <c r="IA38" s="108"/>
      <c r="IB38" s="108"/>
      <c r="IC38" s="108"/>
      <c r="ID38" s="108"/>
      <c r="IE38" s="108"/>
      <c r="IF38" s="108"/>
      <c r="IG38" s="108"/>
      <c r="IH38" s="108"/>
      <c r="II38" s="108"/>
      <c r="IJ38" s="108"/>
      <c r="IK38" s="108"/>
      <c r="IL38" s="108"/>
      <c r="IM38" s="108"/>
      <c r="IN38" s="108"/>
      <c r="IO38" s="108"/>
      <c r="IP38" s="108"/>
      <c r="IQ38" s="108"/>
      <c r="IR38" s="108"/>
      <c r="IS38" s="108"/>
      <c r="IT38" s="108"/>
      <c r="IU38" s="108"/>
      <c r="IV38" s="108"/>
    </row>
    <row r="39" s="153" customFormat="true" spans="3:256">
      <c r="C39" s="155"/>
      <c r="D39" s="156"/>
      <c r="E39" s="156"/>
      <c r="F39" s="156"/>
      <c r="G39" s="156"/>
      <c r="HN39" s="108"/>
      <c r="HO39" s="108"/>
      <c r="HP39" s="108"/>
      <c r="HQ39" s="108"/>
      <c r="HR39" s="108"/>
      <c r="HS39" s="108"/>
      <c r="HT39" s="108"/>
      <c r="HU39" s="108"/>
      <c r="HV39" s="108"/>
      <c r="HW39" s="108"/>
      <c r="HX39" s="108"/>
      <c r="HY39" s="108"/>
      <c r="HZ39" s="108"/>
      <c r="IA39" s="108"/>
      <c r="IB39" s="108"/>
      <c r="IC39" s="108"/>
      <c r="ID39" s="108"/>
      <c r="IE39" s="108"/>
      <c r="IF39" s="108"/>
      <c r="IG39" s="108"/>
      <c r="IH39" s="108"/>
      <c r="II39" s="108"/>
      <c r="IJ39" s="108"/>
      <c r="IK39" s="108"/>
      <c r="IL39" s="108"/>
      <c r="IM39" s="108"/>
      <c r="IN39" s="108"/>
      <c r="IO39" s="108"/>
      <c r="IP39" s="108"/>
      <c r="IQ39" s="108"/>
      <c r="IR39" s="108"/>
      <c r="IS39" s="108"/>
      <c r="IT39" s="108"/>
      <c r="IU39" s="108"/>
      <c r="IV39" s="108"/>
    </row>
    <row r="40" s="153" customFormat="true" spans="3:256">
      <c r="C40" s="155"/>
      <c r="D40" s="156"/>
      <c r="E40" s="156"/>
      <c r="F40" s="156"/>
      <c r="G40" s="156"/>
      <c r="HN40" s="108"/>
      <c r="HO40" s="108"/>
      <c r="HP40" s="108"/>
      <c r="HQ40" s="108"/>
      <c r="HR40" s="108"/>
      <c r="HS40" s="108"/>
      <c r="HT40" s="108"/>
      <c r="HU40" s="108"/>
      <c r="HV40" s="108"/>
      <c r="HW40" s="108"/>
      <c r="HX40" s="108"/>
      <c r="HY40" s="108"/>
      <c r="HZ40" s="108"/>
      <c r="IA40" s="108"/>
      <c r="IB40" s="108"/>
      <c r="IC40" s="108"/>
      <c r="ID40" s="108"/>
      <c r="IE40" s="108"/>
      <c r="IF40" s="108"/>
      <c r="IG40" s="108"/>
      <c r="IH40" s="108"/>
      <c r="II40" s="108"/>
      <c r="IJ40" s="108"/>
      <c r="IK40" s="108"/>
      <c r="IL40" s="108"/>
      <c r="IM40" s="108"/>
      <c r="IN40" s="108"/>
      <c r="IO40" s="108"/>
      <c r="IP40" s="108"/>
      <c r="IQ40" s="108"/>
      <c r="IR40" s="108"/>
      <c r="IS40" s="108"/>
      <c r="IT40" s="108"/>
      <c r="IU40" s="108"/>
      <c r="IV40" s="108"/>
    </row>
    <row r="41" s="153" customFormat="true" spans="3:256">
      <c r="C41" s="155"/>
      <c r="D41" s="156"/>
      <c r="E41" s="156"/>
      <c r="F41" s="156"/>
      <c r="G41" s="156"/>
      <c r="HN41" s="108"/>
      <c r="HO41" s="108"/>
      <c r="HP41" s="108"/>
      <c r="HQ41" s="108"/>
      <c r="HR41" s="108"/>
      <c r="HS41" s="108"/>
      <c r="HT41" s="108"/>
      <c r="HU41" s="108"/>
      <c r="HV41" s="108"/>
      <c r="HW41" s="108"/>
      <c r="HX41" s="108"/>
      <c r="HY41" s="108"/>
      <c r="HZ41" s="108"/>
      <c r="IA41" s="108"/>
      <c r="IB41" s="108"/>
      <c r="IC41" s="108"/>
      <c r="ID41" s="108"/>
      <c r="IE41" s="108"/>
      <c r="IF41" s="108"/>
      <c r="IG41" s="108"/>
      <c r="IH41" s="108"/>
      <c r="II41" s="108"/>
      <c r="IJ41" s="108"/>
      <c r="IK41" s="108"/>
      <c r="IL41" s="108"/>
      <c r="IM41" s="108"/>
      <c r="IN41" s="108"/>
      <c r="IO41" s="108"/>
      <c r="IP41" s="108"/>
      <c r="IQ41" s="108"/>
      <c r="IR41" s="108"/>
      <c r="IS41" s="108"/>
      <c r="IT41" s="108"/>
      <c r="IU41" s="108"/>
      <c r="IV41" s="108"/>
    </row>
    <row r="42" s="153" customFormat="true" ht="25.5" hidden="true" customHeight="true" spans="2:256">
      <c r="B42" s="174"/>
      <c r="C42" s="155"/>
      <c r="D42" s="156"/>
      <c r="E42" s="156"/>
      <c r="HN42" s="108"/>
      <c r="HO42" s="108"/>
      <c r="HP42" s="108"/>
      <c r="HQ42" s="108"/>
      <c r="HR42" s="108"/>
      <c r="HS42" s="108"/>
      <c r="HT42" s="108"/>
      <c r="HU42" s="108"/>
      <c r="HV42" s="108"/>
      <c r="HW42" s="108"/>
      <c r="HX42" s="108"/>
      <c r="HY42" s="108"/>
      <c r="HZ42" s="108"/>
      <c r="IA42" s="108"/>
      <c r="IB42" s="108"/>
      <c r="IC42" s="108"/>
      <c r="ID42" s="108"/>
      <c r="IE42" s="108"/>
      <c r="IF42" s="108"/>
      <c r="IG42" s="108"/>
      <c r="IH42" s="108"/>
      <c r="II42" s="108"/>
      <c r="IJ42" s="108"/>
      <c r="IK42" s="108"/>
      <c r="IL42" s="108"/>
      <c r="IM42" s="108"/>
      <c r="IN42" s="108"/>
      <c r="IO42" s="108"/>
      <c r="IP42" s="108"/>
      <c r="IQ42" s="108"/>
      <c r="IR42" s="108"/>
      <c r="IS42" s="108"/>
      <c r="IT42" s="108"/>
      <c r="IU42" s="108"/>
      <c r="IV42" s="108"/>
    </row>
    <row r="43" s="153" customFormat="true" spans="3:256">
      <c r="C43" s="155"/>
      <c r="D43" s="156"/>
      <c r="E43" s="156"/>
      <c r="F43" s="156"/>
      <c r="G43" s="156"/>
      <c r="HN43" s="108"/>
      <c r="HO43" s="108"/>
      <c r="HP43" s="108"/>
      <c r="HQ43" s="108"/>
      <c r="HR43" s="108"/>
      <c r="HS43" s="108"/>
      <c r="HT43" s="108"/>
      <c r="HU43" s="108"/>
      <c r="HV43" s="108"/>
      <c r="HW43" s="108"/>
      <c r="HX43" s="108"/>
      <c r="HY43" s="108"/>
      <c r="HZ43" s="108"/>
      <c r="IA43" s="108"/>
      <c r="IB43" s="108"/>
      <c r="IC43" s="108"/>
      <c r="ID43" s="108"/>
      <c r="IE43" s="108"/>
      <c r="IF43" s="108"/>
      <c r="IG43" s="108"/>
      <c r="IH43" s="108"/>
      <c r="II43" s="108"/>
      <c r="IJ43" s="108"/>
      <c r="IK43" s="108"/>
      <c r="IL43" s="108"/>
      <c r="IM43" s="108"/>
      <c r="IN43" s="108"/>
      <c r="IO43" s="108"/>
      <c r="IP43" s="108"/>
      <c r="IQ43" s="108"/>
      <c r="IR43" s="108"/>
      <c r="IS43" s="108"/>
      <c r="IT43" s="108"/>
      <c r="IU43" s="108"/>
      <c r="IV43" s="108"/>
    </row>
    <row r="44" s="153" customFormat="true" ht="17.25" customHeight="true" spans="222:256">
      <c r="HN44" s="108"/>
      <c r="HO44" s="108"/>
      <c r="HP44" s="108"/>
      <c r="HQ44" s="108"/>
      <c r="HR44" s="108"/>
      <c r="HS44" s="108"/>
      <c r="HT44" s="108"/>
      <c r="HU44" s="108"/>
      <c r="HV44" s="108"/>
      <c r="HW44" s="108"/>
      <c r="HX44" s="108"/>
      <c r="HY44" s="108"/>
      <c r="HZ44" s="108"/>
      <c r="IA44" s="108"/>
      <c r="IB44" s="108"/>
      <c r="IC44" s="108"/>
      <c r="ID44" s="108"/>
      <c r="IE44" s="108"/>
      <c r="IF44" s="108"/>
      <c r="IG44" s="108"/>
      <c r="IH44" s="108"/>
      <c r="II44" s="108"/>
      <c r="IJ44" s="108"/>
      <c r="IK44" s="108"/>
      <c r="IL44" s="108"/>
      <c r="IM44" s="108"/>
      <c r="IN44" s="108"/>
      <c r="IO44" s="108"/>
      <c r="IP44" s="108"/>
      <c r="IQ44" s="108"/>
      <c r="IR44" s="108"/>
      <c r="IS44" s="108"/>
      <c r="IT44" s="108"/>
      <c r="IU44" s="108"/>
      <c r="IV44" s="108"/>
    </row>
    <row r="45" s="153" customFormat="true" ht="17.25" customHeight="true" spans="222:256">
      <c r="HN45" s="108"/>
      <c r="HO45" s="108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08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  <c r="IN45" s="108"/>
      <c r="IO45" s="108"/>
      <c r="IP45" s="108"/>
      <c r="IQ45" s="108"/>
      <c r="IR45" s="108"/>
      <c r="IS45" s="108"/>
      <c r="IT45" s="108"/>
      <c r="IU45" s="108"/>
      <c r="IV45" s="108"/>
    </row>
    <row r="46" s="153" customFormat="true" ht="17.25" customHeight="true" spans="222:256">
      <c r="HN46" s="108"/>
      <c r="HO46" s="108"/>
      <c r="HP46" s="108"/>
      <c r="HQ46" s="108"/>
      <c r="HR46" s="108"/>
      <c r="HS46" s="108"/>
      <c r="HT46" s="108"/>
      <c r="HU46" s="108"/>
      <c r="HV46" s="108"/>
      <c r="HW46" s="108"/>
      <c r="HX46" s="108"/>
      <c r="HY46" s="108"/>
      <c r="HZ46" s="108"/>
      <c r="IA46" s="108"/>
      <c r="IB46" s="108"/>
      <c r="IC46" s="108"/>
      <c r="ID46" s="108"/>
      <c r="IE46" s="108"/>
      <c r="IF46" s="108"/>
      <c r="IG46" s="108"/>
      <c r="IH46" s="108"/>
      <c r="II46" s="108"/>
      <c r="IJ46" s="108"/>
      <c r="IK46" s="108"/>
      <c r="IL46" s="108"/>
      <c r="IM46" s="108"/>
      <c r="IN46" s="108"/>
      <c r="IO46" s="108"/>
      <c r="IP46" s="108"/>
      <c r="IQ46" s="108"/>
      <c r="IR46" s="108"/>
      <c r="IS46" s="108"/>
      <c r="IT46" s="108"/>
      <c r="IU46" s="108"/>
      <c r="IV46" s="108"/>
    </row>
    <row r="47" s="153" customFormat="true" ht="17.25" customHeight="true" spans="222:256">
      <c r="HN47" s="108"/>
      <c r="HO47" s="108"/>
      <c r="HP47" s="108"/>
      <c r="HQ47" s="108"/>
      <c r="HR47" s="108"/>
      <c r="HS47" s="108"/>
      <c r="HT47" s="108"/>
      <c r="HU47" s="108"/>
      <c r="HV47" s="108"/>
      <c r="HW47" s="108"/>
      <c r="HX47" s="108"/>
      <c r="HY47" s="108"/>
      <c r="HZ47" s="108"/>
      <c r="IA47" s="108"/>
      <c r="IB47" s="108"/>
      <c r="IC47" s="108"/>
      <c r="ID47" s="108"/>
      <c r="IE47" s="108"/>
      <c r="IF47" s="108"/>
      <c r="IG47" s="108"/>
      <c r="IH47" s="108"/>
      <c r="II47" s="108"/>
      <c r="IJ47" s="108"/>
      <c r="IK47" s="108"/>
      <c r="IL47" s="108"/>
      <c r="IM47" s="108"/>
      <c r="IN47" s="108"/>
      <c r="IO47" s="108"/>
      <c r="IP47" s="108"/>
      <c r="IQ47" s="108"/>
      <c r="IR47" s="108"/>
      <c r="IS47" s="108"/>
      <c r="IT47" s="108"/>
      <c r="IU47" s="108"/>
      <c r="IV47" s="108"/>
    </row>
    <row r="48" s="153" customFormat="true" ht="17.25" customHeight="true" spans="222:256">
      <c r="HN48" s="108"/>
      <c r="HO48" s="108"/>
      <c r="HP48" s="108"/>
      <c r="HQ48" s="108"/>
      <c r="HR48" s="108"/>
      <c r="HS48" s="108"/>
      <c r="HT48" s="108"/>
      <c r="HU48" s="108"/>
      <c r="HV48" s="108"/>
      <c r="HW48" s="108"/>
      <c r="HX48" s="108"/>
      <c r="HY48" s="108"/>
      <c r="HZ48" s="108"/>
      <c r="IA48" s="108"/>
      <c r="IB48" s="108"/>
      <c r="IC48" s="108"/>
      <c r="ID48" s="108"/>
      <c r="IE48" s="108"/>
      <c r="IF48" s="108"/>
      <c r="IG48" s="108"/>
      <c r="IH48" s="108"/>
      <c r="II48" s="108"/>
      <c r="IJ48" s="108"/>
      <c r="IK48" s="108"/>
      <c r="IL48" s="108"/>
      <c r="IM48" s="108"/>
      <c r="IN48" s="108"/>
      <c r="IO48" s="108"/>
      <c r="IP48" s="108"/>
      <c r="IQ48" s="108"/>
      <c r="IR48" s="108"/>
      <c r="IS48" s="108"/>
      <c r="IT48" s="108"/>
      <c r="IU48" s="108"/>
      <c r="IV48" s="108"/>
    </row>
    <row r="49" s="153" customFormat="true" ht="19.5" customHeight="true" spans="222:256">
      <c r="HN49" s="108"/>
      <c r="HO49" s="108"/>
      <c r="HP49" s="108"/>
      <c r="HQ49" s="108"/>
      <c r="HR49" s="108"/>
      <c r="HS49" s="108"/>
      <c r="HT49" s="108"/>
      <c r="HU49" s="108"/>
      <c r="HV49" s="108"/>
      <c r="HW49" s="108"/>
      <c r="HX49" s="108"/>
      <c r="HY49" s="108"/>
      <c r="HZ49" s="108"/>
      <c r="IA49" s="108"/>
      <c r="IB49" s="108"/>
      <c r="IC49" s="108"/>
      <c r="ID49" s="108"/>
      <c r="IE49" s="108"/>
      <c r="IF49" s="108"/>
      <c r="IG49" s="108"/>
      <c r="IH49" s="108"/>
      <c r="II49" s="108"/>
      <c r="IJ49" s="108"/>
      <c r="IK49" s="108"/>
      <c r="IL49" s="108"/>
      <c r="IM49" s="108"/>
      <c r="IN49" s="108"/>
      <c r="IO49" s="108"/>
      <c r="IP49" s="108"/>
      <c r="IQ49" s="108"/>
      <c r="IR49" s="108"/>
      <c r="IS49" s="108"/>
      <c r="IT49" s="108"/>
      <c r="IU49" s="108"/>
      <c r="IV49" s="108"/>
    </row>
    <row r="50" s="153" customFormat="true" ht="21" customHeight="true" spans="222:256"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  <c r="IH50" s="108"/>
      <c r="II50" s="108"/>
      <c r="IJ50" s="108"/>
      <c r="IK50" s="108"/>
      <c r="IL50" s="108"/>
      <c r="IM50" s="108"/>
      <c r="IN50" s="108"/>
      <c r="IO50" s="108"/>
      <c r="IP50" s="108"/>
      <c r="IQ50" s="108"/>
      <c r="IR50" s="108"/>
      <c r="IS50" s="108"/>
      <c r="IT50" s="108"/>
      <c r="IU50" s="108"/>
      <c r="IV50" s="108"/>
    </row>
    <row r="51" s="153" customFormat="true" ht="18.75" customHeight="true" spans="222:256">
      <c r="HN51" s="108"/>
      <c r="HO51" s="108"/>
      <c r="HP51" s="108"/>
      <c r="HQ51" s="108"/>
      <c r="HR51" s="108"/>
      <c r="HS51" s="108"/>
      <c r="HT51" s="108"/>
      <c r="HU51" s="108"/>
      <c r="HV51" s="108"/>
      <c r="HW51" s="108"/>
      <c r="HX51" s="108"/>
      <c r="HY51" s="108"/>
      <c r="HZ51" s="108"/>
      <c r="IA51" s="108"/>
      <c r="IB51" s="108"/>
      <c r="IC51" s="108"/>
      <c r="ID51" s="108"/>
      <c r="IE51" s="108"/>
      <c r="IF51" s="108"/>
      <c r="IG51" s="108"/>
      <c r="IH51" s="108"/>
      <c r="II51" s="108"/>
      <c r="IJ51" s="108"/>
      <c r="IK51" s="108"/>
      <c r="IL51" s="108"/>
      <c r="IM51" s="108"/>
      <c r="IN51" s="108"/>
      <c r="IO51" s="108"/>
      <c r="IP51" s="108"/>
      <c r="IQ51" s="108"/>
      <c r="IR51" s="108"/>
      <c r="IS51" s="108"/>
      <c r="IT51" s="108"/>
      <c r="IU51" s="108"/>
      <c r="IV51" s="108"/>
    </row>
    <row r="52" s="153" customFormat="true" spans="222:256">
      <c r="HN52" s="108"/>
      <c r="HO52" s="108"/>
      <c r="HP52" s="108"/>
      <c r="HQ52" s="108"/>
      <c r="HR52" s="108"/>
      <c r="HS52" s="108"/>
      <c r="HT52" s="108"/>
      <c r="HU52" s="108"/>
      <c r="HV52" s="108"/>
      <c r="HW52" s="108"/>
      <c r="HX52" s="108"/>
      <c r="HY52" s="108"/>
      <c r="HZ52" s="108"/>
      <c r="IA52" s="108"/>
      <c r="IB52" s="108"/>
      <c r="IC52" s="108"/>
      <c r="ID52" s="108"/>
      <c r="IE52" s="108"/>
      <c r="IF52" s="108"/>
      <c r="IG52" s="108"/>
      <c r="IH52" s="108"/>
      <c r="II52" s="108"/>
      <c r="IJ52" s="108"/>
      <c r="IK52" s="108"/>
      <c r="IL52" s="108"/>
      <c r="IM52" s="108"/>
      <c r="IN52" s="108"/>
      <c r="IO52" s="108"/>
      <c r="IP52" s="108"/>
      <c r="IQ52" s="108"/>
      <c r="IR52" s="108"/>
      <c r="IS52" s="108"/>
      <c r="IT52" s="108"/>
      <c r="IU52" s="108"/>
      <c r="IV52" s="108"/>
    </row>
    <row r="53" s="153" customFormat="true" spans="3:256">
      <c r="C53" s="155"/>
      <c r="D53" s="156"/>
      <c r="E53" s="156"/>
      <c r="F53" s="156"/>
      <c r="G53" s="156"/>
      <c r="HN53" s="108"/>
      <c r="HO53" s="108"/>
      <c r="HP53" s="108"/>
      <c r="HQ53" s="108"/>
      <c r="HR53" s="108"/>
      <c r="HS53" s="108"/>
      <c r="HT53" s="108"/>
      <c r="HU53" s="108"/>
      <c r="HV53" s="108"/>
      <c r="HW53" s="108"/>
      <c r="HX53" s="108"/>
      <c r="HY53" s="108"/>
      <c r="HZ53" s="108"/>
      <c r="IA53" s="108"/>
      <c r="IB53" s="108"/>
      <c r="IC53" s="108"/>
      <c r="ID53" s="108"/>
      <c r="IE53" s="108"/>
      <c r="IF53" s="108"/>
      <c r="IG53" s="108"/>
      <c r="IH53" s="108"/>
      <c r="II53" s="108"/>
      <c r="IJ53" s="108"/>
      <c r="IK53" s="108"/>
      <c r="IL53" s="108"/>
      <c r="IM53" s="108"/>
      <c r="IN53" s="108"/>
      <c r="IO53" s="108"/>
      <c r="IP53" s="108"/>
      <c r="IQ53" s="108"/>
      <c r="IR53" s="108"/>
      <c r="IS53" s="108"/>
      <c r="IT53" s="108"/>
      <c r="IU53" s="108"/>
      <c r="IV53" s="108"/>
    </row>
    <row r="54" s="153" customFormat="true" spans="222:256">
      <c r="HN54" s="108"/>
      <c r="HO54" s="108"/>
      <c r="HP54" s="108"/>
      <c r="HQ54" s="108"/>
      <c r="HR54" s="108"/>
      <c r="HS54" s="108"/>
      <c r="HT54" s="108"/>
      <c r="HU54" s="108"/>
      <c r="HV54" s="108"/>
      <c r="HW54" s="108"/>
      <c r="HX54" s="108"/>
      <c r="HY54" s="108"/>
      <c r="HZ54" s="108"/>
      <c r="IA54" s="108"/>
      <c r="IB54" s="108"/>
      <c r="IC54" s="108"/>
      <c r="ID54" s="108"/>
      <c r="IE54" s="108"/>
      <c r="IF54" s="108"/>
      <c r="IG54" s="108"/>
      <c r="IH54" s="108"/>
      <c r="II54" s="108"/>
      <c r="IJ54" s="108"/>
      <c r="IK54" s="108"/>
      <c r="IL54" s="108"/>
      <c r="IM54" s="108"/>
      <c r="IN54" s="108"/>
      <c r="IO54" s="108"/>
      <c r="IP54" s="108"/>
      <c r="IQ54" s="108"/>
      <c r="IR54" s="108"/>
      <c r="IS54" s="108"/>
      <c r="IT54" s="108"/>
      <c r="IU54" s="108"/>
      <c r="IV54" s="108"/>
    </row>
    <row r="55" s="153" customFormat="true" spans="222:256">
      <c r="HN55" s="108"/>
      <c r="HO55" s="108"/>
      <c r="HP55" s="108"/>
      <c r="HQ55" s="108"/>
      <c r="HR55" s="108"/>
      <c r="HS55" s="108"/>
      <c r="HT55" s="108"/>
      <c r="HU55" s="108"/>
      <c r="HV55" s="108"/>
      <c r="HW55" s="108"/>
      <c r="HX55" s="108"/>
      <c r="HY55" s="108"/>
      <c r="HZ55" s="108"/>
      <c r="IA55" s="108"/>
      <c r="IB55" s="108"/>
      <c r="IC55" s="108"/>
      <c r="ID55" s="108"/>
      <c r="IE55" s="108"/>
      <c r="IF55" s="108"/>
      <c r="IG55" s="108"/>
      <c r="IH55" s="108"/>
      <c r="II55" s="108"/>
      <c r="IJ55" s="108"/>
      <c r="IK55" s="108"/>
      <c r="IL55" s="108"/>
      <c r="IM55" s="108"/>
      <c r="IN55" s="108"/>
      <c r="IO55" s="108"/>
      <c r="IP55" s="108"/>
      <c r="IQ55" s="108"/>
      <c r="IR55" s="108"/>
      <c r="IS55" s="108"/>
      <c r="IT55" s="108"/>
      <c r="IU55" s="108"/>
      <c r="IV55" s="108"/>
    </row>
    <row r="56" s="153" customFormat="true" spans="6:256">
      <c r="F56" s="156"/>
      <c r="G56" s="156"/>
      <c r="HN56" s="108"/>
      <c r="HO56" s="108"/>
      <c r="HP56" s="108"/>
      <c r="HQ56" s="108"/>
      <c r="HR56" s="108"/>
      <c r="HS56" s="108"/>
      <c r="HT56" s="108"/>
      <c r="HU56" s="108"/>
      <c r="HV56" s="108"/>
      <c r="HW56" s="108"/>
      <c r="HX56" s="108"/>
      <c r="HY56" s="108"/>
      <c r="HZ56" s="108"/>
      <c r="IA56" s="108"/>
      <c r="IB56" s="108"/>
      <c r="IC56" s="108"/>
      <c r="ID56" s="108"/>
      <c r="IE56" s="108"/>
      <c r="IF56" s="108"/>
      <c r="IG56" s="108"/>
      <c r="IH56" s="108"/>
      <c r="II56" s="108"/>
      <c r="IJ56" s="108"/>
      <c r="IK56" s="108"/>
      <c r="IL56" s="108"/>
      <c r="IM56" s="108"/>
      <c r="IN56" s="108"/>
      <c r="IO56" s="108"/>
      <c r="IP56" s="108"/>
      <c r="IQ56" s="108"/>
      <c r="IR56" s="108"/>
      <c r="IS56" s="108"/>
      <c r="IT56" s="108"/>
      <c r="IU56" s="108"/>
      <c r="IV56" s="108"/>
    </row>
  </sheetData>
  <mergeCells count="2">
    <mergeCell ref="B1:F1"/>
    <mergeCell ref="B20:F22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L10" sqref="L10"/>
    </sheetView>
  </sheetViews>
  <sheetFormatPr defaultColWidth="10.2857142857143" defaultRowHeight="15.75"/>
  <cols>
    <col min="1" max="1" width="8.28571428571429" style="108" hidden="true" customWidth="true"/>
    <col min="2" max="2" width="21.7142857142857" style="108" hidden="true" customWidth="true"/>
    <col min="3" max="3" width="12.1428571428571" style="109" hidden="true" customWidth="true"/>
    <col min="4" max="4" width="24" style="108" hidden="true" customWidth="true"/>
    <col min="5" max="5" width="0.142857142857143" style="108" customWidth="true"/>
    <col min="6" max="6" width="21.7142857142857" style="108" customWidth="true"/>
    <col min="7" max="8" width="13.4285714285714" style="109" customWidth="true"/>
    <col min="9" max="9" width="18.8571428571429" style="108" customWidth="true"/>
    <col min="10" max="10" width="12.4285714285714" style="108" customWidth="true"/>
    <col min="11" max="13" width="14.4285714285714" style="108"/>
    <col min="14" max="14" width="10.2857142857143" style="108"/>
    <col min="15" max="15" width="47.4285714285714" style="108" customWidth="true"/>
    <col min="16" max="19" width="10.2857142857143" style="108"/>
    <col min="20" max="21" width="11.8571428571429" style="108"/>
    <col min="22" max="16384" width="10.2857142857143" style="108"/>
  </cols>
  <sheetData>
    <row r="1" ht="23" customHeight="true" spans="2:9">
      <c r="B1" s="110" t="s">
        <v>106</v>
      </c>
      <c r="C1" s="110"/>
      <c r="D1" s="110"/>
      <c r="F1" s="110" t="s">
        <v>106</v>
      </c>
      <c r="G1" s="110"/>
      <c r="H1" s="110"/>
      <c r="I1" s="110"/>
    </row>
    <row r="2" ht="18" customHeight="true" spans="2:9">
      <c r="B2" s="110"/>
      <c r="C2" s="111" t="s">
        <v>107</v>
      </c>
      <c r="D2" s="111"/>
      <c r="F2" s="110"/>
      <c r="G2" s="132" t="s">
        <v>1</v>
      </c>
      <c r="H2" s="132"/>
      <c r="I2" s="132"/>
    </row>
    <row r="3" ht="29.25" customHeight="true" spans="1:9">
      <c r="A3" s="112"/>
      <c r="B3" s="113" t="s">
        <v>2</v>
      </c>
      <c r="C3" s="114" t="s">
        <v>75</v>
      </c>
      <c r="D3" s="115" t="s">
        <v>4</v>
      </c>
      <c r="F3" s="133" t="s">
        <v>2</v>
      </c>
      <c r="G3" s="134" t="s">
        <v>108</v>
      </c>
      <c r="H3" s="135" t="s">
        <v>76</v>
      </c>
      <c r="I3" s="115" t="s">
        <v>4</v>
      </c>
    </row>
    <row r="4" ht="18" customHeight="true" spans="1:9">
      <c r="A4" s="112"/>
      <c r="B4" s="116" t="s">
        <v>109</v>
      </c>
      <c r="C4" s="117"/>
      <c r="D4" s="118"/>
      <c r="F4" s="136" t="s">
        <v>109</v>
      </c>
      <c r="G4" s="137">
        <v>47</v>
      </c>
      <c r="H4" s="138">
        <v>43</v>
      </c>
      <c r="I4" s="148">
        <f t="shared" ref="I4:I16" si="0">(G4-H4)/H4*100</f>
        <v>9.30232558139535</v>
      </c>
    </row>
    <row r="5" ht="18" customHeight="true" spans="1:9">
      <c r="A5" s="112"/>
      <c r="B5" s="116" t="s">
        <v>110</v>
      </c>
      <c r="C5" s="117"/>
      <c r="D5" s="119"/>
      <c r="F5" s="136" t="s">
        <v>110</v>
      </c>
      <c r="G5" s="137">
        <v>9</v>
      </c>
      <c r="H5" s="138">
        <v>8</v>
      </c>
      <c r="I5" s="148">
        <f t="shared" si="0"/>
        <v>12.5</v>
      </c>
    </row>
    <row r="6" ht="18" customHeight="true" spans="1:12">
      <c r="A6" s="112"/>
      <c r="B6" s="116" t="s">
        <v>111</v>
      </c>
      <c r="C6" s="120"/>
      <c r="D6" s="121"/>
      <c r="F6" s="136" t="s">
        <v>111</v>
      </c>
      <c r="G6" s="139">
        <f>G5/G4*100</f>
        <v>19.1489361702128</v>
      </c>
      <c r="H6" s="139">
        <f>H5/H4*100</f>
        <v>18.6046511627907</v>
      </c>
      <c r="I6" s="148">
        <f>G6-H6</f>
        <v>0.544285007422069</v>
      </c>
      <c r="K6" s="149"/>
      <c r="L6" s="149"/>
    </row>
    <row r="7" ht="18" customHeight="true" spans="1:9">
      <c r="A7" s="112"/>
      <c r="B7" s="122" t="s">
        <v>112</v>
      </c>
      <c r="C7" s="123"/>
      <c r="D7" s="124"/>
      <c r="E7" s="108">
        <v>647831</v>
      </c>
      <c r="F7" s="140" t="s">
        <v>112</v>
      </c>
      <c r="G7" s="141">
        <v>4486995</v>
      </c>
      <c r="H7" s="142">
        <v>4538250</v>
      </c>
      <c r="I7" s="148">
        <f t="shared" si="0"/>
        <v>-1.12940009915716</v>
      </c>
    </row>
    <row r="8" ht="18" customHeight="true" spans="1:9">
      <c r="A8" s="112"/>
      <c r="B8" s="122" t="s">
        <v>113</v>
      </c>
      <c r="C8" s="123"/>
      <c r="D8" s="124"/>
      <c r="E8" s="108">
        <v>1083249</v>
      </c>
      <c r="F8" s="140" t="s">
        <v>113</v>
      </c>
      <c r="G8" s="143">
        <v>2991695.8</v>
      </c>
      <c r="H8" s="144">
        <v>3054375.3</v>
      </c>
      <c r="I8" s="148">
        <f t="shared" si="0"/>
        <v>-2.05212175465143</v>
      </c>
    </row>
    <row r="9" ht="18" customHeight="true" spans="1:9">
      <c r="A9" s="112"/>
      <c r="B9" s="116" t="s">
        <v>114</v>
      </c>
      <c r="C9" s="123"/>
      <c r="D9" s="124"/>
      <c r="E9" s="108">
        <v>244085</v>
      </c>
      <c r="F9" s="136" t="s">
        <v>115</v>
      </c>
      <c r="G9" s="143">
        <v>515892.4</v>
      </c>
      <c r="H9" s="144">
        <v>442228.4</v>
      </c>
      <c r="I9" s="148">
        <f t="shared" si="0"/>
        <v>16.6574557400655</v>
      </c>
    </row>
    <row r="10" ht="18" customHeight="true" spans="1:9">
      <c r="A10" s="112"/>
      <c r="B10" s="116" t="s">
        <v>116</v>
      </c>
      <c r="C10" s="123"/>
      <c r="D10" s="124"/>
      <c r="E10" s="108">
        <v>148407</v>
      </c>
      <c r="F10" s="136" t="s">
        <v>117</v>
      </c>
      <c r="G10" s="143">
        <v>245592.6</v>
      </c>
      <c r="H10" s="144">
        <v>198982.3</v>
      </c>
      <c r="I10" s="148">
        <f t="shared" si="0"/>
        <v>23.4243447784049</v>
      </c>
    </row>
    <row r="11" ht="18" customHeight="true" spans="1:9">
      <c r="A11" s="112"/>
      <c r="B11" s="116" t="s">
        <v>118</v>
      </c>
      <c r="C11" s="123"/>
      <c r="D11" s="124"/>
      <c r="E11" s="108">
        <v>1036</v>
      </c>
      <c r="F11" s="136" t="s">
        <v>119</v>
      </c>
      <c r="G11" s="143">
        <v>4340.1</v>
      </c>
      <c r="H11" s="144">
        <v>3360.1</v>
      </c>
      <c r="I11" s="148">
        <f t="shared" si="0"/>
        <v>29.1657986369453</v>
      </c>
    </row>
    <row r="12" ht="18" customHeight="true" spans="1:9">
      <c r="A12" s="112"/>
      <c r="B12" s="122" t="s">
        <v>120</v>
      </c>
      <c r="C12" s="123"/>
      <c r="D12" s="124"/>
      <c r="E12" s="108">
        <v>6159</v>
      </c>
      <c r="F12" s="140" t="s">
        <v>120</v>
      </c>
      <c r="G12" s="143">
        <v>4071.5</v>
      </c>
      <c r="H12" s="144">
        <v>3606.9</v>
      </c>
      <c r="I12" s="148">
        <f t="shared" si="0"/>
        <v>12.8808672267044</v>
      </c>
    </row>
    <row r="13" ht="18" customHeight="true" spans="1:19">
      <c r="A13" s="112"/>
      <c r="B13" s="122" t="s">
        <v>121</v>
      </c>
      <c r="C13" s="123"/>
      <c r="D13" s="124"/>
      <c r="E13" s="108">
        <v>8924</v>
      </c>
      <c r="F13" s="140" t="s">
        <v>121</v>
      </c>
      <c r="G13" s="143">
        <v>8534.2</v>
      </c>
      <c r="H13" s="144">
        <v>7874.3</v>
      </c>
      <c r="I13" s="148">
        <f t="shared" si="0"/>
        <v>8.38042746656846</v>
      </c>
      <c r="O13" s="151"/>
      <c r="P13" s="151"/>
      <c r="Q13" s="151"/>
      <c r="R13" s="151"/>
      <c r="S13" s="151"/>
    </row>
    <row r="14" ht="18" customHeight="true" spans="1:19">
      <c r="A14" s="112"/>
      <c r="B14" s="122" t="s">
        <v>122</v>
      </c>
      <c r="C14" s="123"/>
      <c r="D14" s="124"/>
      <c r="F14" s="140" t="s">
        <v>122</v>
      </c>
      <c r="G14" s="143">
        <v>89101.3</v>
      </c>
      <c r="H14" s="144">
        <v>75060.2</v>
      </c>
      <c r="I14" s="148">
        <f t="shared" si="0"/>
        <v>18.7064516214985</v>
      </c>
      <c r="O14" s="151"/>
      <c r="P14" s="151"/>
      <c r="Q14" s="151"/>
      <c r="R14" s="151"/>
      <c r="S14" s="151"/>
    </row>
    <row r="15" ht="18" customHeight="true" spans="1:9">
      <c r="A15" s="112"/>
      <c r="B15" s="122" t="s">
        <v>123</v>
      </c>
      <c r="C15" s="123"/>
      <c r="D15" s="124"/>
      <c r="F15" s="140" t="s">
        <v>123</v>
      </c>
      <c r="G15" s="143">
        <v>37870.6</v>
      </c>
      <c r="H15" s="144">
        <v>-22096</v>
      </c>
      <c r="I15" s="148">
        <f t="shared" si="0"/>
        <v>-271.391202027516</v>
      </c>
    </row>
    <row r="16" ht="18" customHeight="true" spans="1:19">
      <c r="A16" s="112"/>
      <c r="B16" s="122" t="s">
        <v>124</v>
      </c>
      <c r="C16" s="123"/>
      <c r="D16" s="124"/>
      <c r="E16" s="108">
        <v>53817</v>
      </c>
      <c r="F16" s="140" t="s">
        <v>124</v>
      </c>
      <c r="G16" s="143">
        <v>158308</v>
      </c>
      <c r="H16" s="144">
        <v>152629.8</v>
      </c>
      <c r="I16" s="148">
        <f t="shared" si="0"/>
        <v>3.72024336007779</v>
      </c>
      <c r="O16" s="151"/>
      <c r="P16" s="151"/>
      <c r="Q16" s="151"/>
      <c r="R16" s="151"/>
      <c r="S16" s="151"/>
    </row>
    <row r="17" ht="18" customHeight="true" spans="1:19">
      <c r="A17" s="112"/>
      <c r="B17" s="116" t="s">
        <v>125</v>
      </c>
      <c r="C17" s="117"/>
      <c r="D17" s="124"/>
      <c r="F17" s="136" t="s">
        <v>125</v>
      </c>
      <c r="G17" s="145"/>
      <c r="H17" s="138"/>
      <c r="I17" s="148"/>
      <c r="O17" s="151"/>
      <c r="P17" s="151"/>
      <c r="Q17" s="151"/>
      <c r="R17" s="151"/>
      <c r="S17" s="151"/>
    </row>
    <row r="18" ht="18" customHeight="true" spans="1:19">
      <c r="A18" s="112"/>
      <c r="B18" s="125" t="s">
        <v>126</v>
      </c>
      <c r="C18" s="117"/>
      <c r="D18" s="124"/>
      <c r="E18" s="108">
        <v>50715</v>
      </c>
      <c r="F18" s="112" t="s">
        <v>126</v>
      </c>
      <c r="G18" s="137">
        <v>155653.4</v>
      </c>
      <c r="H18" s="138">
        <v>151280</v>
      </c>
      <c r="I18" s="148">
        <f t="shared" ref="I18:I21" si="1">(G18-H18)/H18*100</f>
        <v>2.8909307244844</v>
      </c>
      <c r="O18" s="151"/>
      <c r="P18" s="151"/>
      <c r="Q18" s="151"/>
      <c r="R18" s="151"/>
      <c r="S18" s="151"/>
    </row>
    <row r="19" ht="18" customHeight="true" spans="1:21">
      <c r="A19" s="112"/>
      <c r="B19" s="125" t="s">
        <v>127</v>
      </c>
      <c r="C19" s="117"/>
      <c r="D19" s="124"/>
      <c r="E19" s="108">
        <v>4391</v>
      </c>
      <c r="F19" s="112" t="s">
        <v>127</v>
      </c>
      <c r="G19" s="137">
        <v>4495.5</v>
      </c>
      <c r="H19" s="138">
        <v>5360.9</v>
      </c>
      <c r="I19" s="148">
        <f t="shared" si="1"/>
        <v>-16.1428118412953</v>
      </c>
      <c r="J19" s="149"/>
      <c r="O19" s="151"/>
      <c r="P19" s="151"/>
      <c r="Q19" s="151"/>
      <c r="R19" s="151"/>
      <c r="S19" s="151"/>
      <c r="T19" s="151"/>
      <c r="U19" s="151"/>
    </row>
    <row r="20" ht="18" customHeight="true" spans="1:21">
      <c r="A20" s="112"/>
      <c r="B20" s="125" t="s">
        <v>128</v>
      </c>
      <c r="C20" s="117"/>
      <c r="D20" s="124"/>
      <c r="E20" s="108">
        <v>-15992</v>
      </c>
      <c r="F20" s="112" t="s">
        <v>128</v>
      </c>
      <c r="G20" s="137">
        <v>-1840.9</v>
      </c>
      <c r="H20" s="138">
        <v>-4011.1</v>
      </c>
      <c r="I20" s="148">
        <f t="shared" si="1"/>
        <v>-54.10485901623</v>
      </c>
      <c r="K20" s="150"/>
      <c r="L20" s="150"/>
      <c r="N20" s="150"/>
      <c r="O20" s="151"/>
      <c r="P20" s="151"/>
      <c r="Q20" s="151"/>
      <c r="R20" s="151"/>
      <c r="S20" s="151"/>
      <c r="T20" s="151"/>
      <c r="U20" s="151"/>
    </row>
    <row r="21" s="107" customFormat="true" ht="18" customHeight="true" spans="1:21">
      <c r="A21" s="126"/>
      <c r="B21" s="127" t="s">
        <v>129</v>
      </c>
      <c r="C21" s="128"/>
      <c r="D21" s="129"/>
      <c r="E21" s="107">
        <v>6936.3</v>
      </c>
      <c r="F21" s="146" t="s">
        <v>129</v>
      </c>
      <c r="G21" s="137">
        <v>12644.6</v>
      </c>
      <c r="H21" s="138">
        <v>9799.3</v>
      </c>
      <c r="I21" s="148">
        <f t="shared" si="1"/>
        <v>29.0357474513486</v>
      </c>
      <c r="J21" s="108"/>
      <c r="O21" s="152"/>
      <c r="P21" s="152"/>
      <c r="Q21" s="152"/>
      <c r="R21" s="152"/>
      <c r="S21" s="152"/>
      <c r="T21" s="108"/>
      <c r="U21" s="108"/>
    </row>
    <row r="22" ht="49" customHeight="true" spans="2:21">
      <c r="B22" s="130" t="s">
        <v>130</v>
      </c>
      <c r="C22" s="130"/>
      <c r="D22" s="130"/>
      <c r="F22" s="147" t="s">
        <v>131</v>
      </c>
      <c r="G22" s="147"/>
      <c r="H22" s="147"/>
      <c r="I22" s="147"/>
      <c r="O22" s="151"/>
      <c r="P22" s="151"/>
      <c r="Q22" s="151"/>
      <c r="R22" s="151"/>
      <c r="S22" s="151"/>
      <c r="T22" s="151"/>
      <c r="U22" s="151"/>
    </row>
    <row r="23" spans="2:21">
      <c r="B23" s="131" t="s">
        <v>132</v>
      </c>
      <c r="C23" s="131"/>
      <c r="D23" s="131"/>
      <c r="F23" s="131"/>
      <c r="G23" s="131"/>
      <c r="H23" s="131"/>
      <c r="I23" s="131"/>
      <c r="T23" s="151"/>
      <c r="U23" s="151"/>
    </row>
    <row r="24" spans="20:21">
      <c r="T24" s="151"/>
      <c r="U24" s="151"/>
    </row>
    <row r="25" spans="20:21">
      <c r="T25" s="151"/>
      <c r="U25" s="151"/>
    </row>
    <row r="26" spans="20:21">
      <c r="T26" s="151"/>
      <c r="U26" s="151"/>
    </row>
    <row r="27" spans="20:21">
      <c r="T27" s="151"/>
      <c r="U27" s="151"/>
    </row>
    <row r="28" spans="20:21">
      <c r="T28" s="151"/>
      <c r="U28" s="151"/>
    </row>
    <row r="29" spans="20:21">
      <c r="T29" s="151"/>
      <c r="U29" s="151"/>
    </row>
    <row r="30" spans="20:21">
      <c r="T30" s="151"/>
      <c r="U30" s="151"/>
    </row>
    <row r="31" spans="20:21">
      <c r="T31" s="151"/>
      <c r="U31" s="151"/>
    </row>
    <row r="32" spans="20:21">
      <c r="T32" s="151"/>
      <c r="U32" s="151"/>
    </row>
    <row r="33" spans="20:21">
      <c r="T33" s="151"/>
      <c r="U33" s="151"/>
    </row>
    <row r="34" spans="15:21">
      <c r="O34" s="151"/>
      <c r="P34" s="151"/>
      <c r="Q34" s="151"/>
      <c r="R34" s="151"/>
      <c r="S34" s="151"/>
      <c r="T34" s="151"/>
      <c r="U34" s="151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5"/>
  <sheetViews>
    <sheetView topLeftCell="B1" workbookViewId="0">
      <selection activeCell="K14" sqref="K14"/>
    </sheetView>
  </sheetViews>
  <sheetFormatPr defaultColWidth="10.2857142857143" defaultRowHeight="15.75" outlineLevelCol="6"/>
  <cols>
    <col min="1" max="1" width="10.2857142857143" style="91" hidden="true" customWidth="true"/>
    <col min="2" max="2" width="26.5714285714286" style="91" customWidth="true"/>
    <col min="3" max="3" width="21.5714285714286" style="91" customWidth="true"/>
    <col min="4" max="4" width="18" style="91" customWidth="true"/>
    <col min="5" max="5" width="18" style="91" hidden="true" customWidth="true"/>
    <col min="6" max="6" width="18" style="91" customWidth="true"/>
    <col min="7" max="7" width="10.7142857142857" style="91" hidden="true" customWidth="true"/>
    <col min="8" max="8" width="10.7142857142857" style="91"/>
    <col min="9" max="9" width="10.2857142857143" style="91"/>
    <col min="10" max="10" width="10.7142857142857" style="91"/>
    <col min="11" max="16384" width="10.2857142857143" style="91"/>
  </cols>
  <sheetData>
    <row r="1" ht="40.5" customHeight="true" spans="2:6">
      <c r="B1" s="92" t="s">
        <v>133</v>
      </c>
      <c r="C1" s="92"/>
      <c r="D1" s="92"/>
      <c r="E1" s="92"/>
      <c r="F1" s="92"/>
    </row>
    <row r="2" ht="26.25" customHeight="true" spans="2:6">
      <c r="B2" s="93" t="s">
        <v>2</v>
      </c>
      <c r="C2" s="94" t="s">
        <v>74</v>
      </c>
      <c r="D2" s="94" t="s">
        <v>3</v>
      </c>
      <c r="E2" s="94" t="s">
        <v>76</v>
      </c>
      <c r="F2" s="101" t="s">
        <v>134</v>
      </c>
    </row>
    <row r="3" ht="26.25" customHeight="true" spans="2:6">
      <c r="B3" s="95" t="s">
        <v>135</v>
      </c>
      <c r="C3" s="94" t="s">
        <v>136</v>
      </c>
      <c r="D3" s="96">
        <v>90065.61</v>
      </c>
      <c r="E3" s="97"/>
      <c r="F3" s="101">
        <v>-5.35</v>
      </c>
    </row>
    <row r="4" ht="26.25" customHeight="true" spans="2:6">
      <c r="B4" s="95" t="s">
        <v>9</v>
      </c>
      <c r="C4" s="94" t="s">
        <v>136</v>
      </c>
      <c r="D4" s="96">
        <v>81923.44</v>
      </c>
      <c r="E4" s="97"/>
      <c r="F4" s="102">
        <v>-5.95</v>
      </c>
    </row>
    <row r="5" ht="26.25" customHeight="true" spans="2:6">
      <c r="B5" s="95" t="s">
        <v>13</v>
      </c>
      <c r="C5" s="94" t="s">
        <v>136</v>
      </c>
      <c r="D5" s="96" t="s">
        <v>137</v>
      </c>
      <c r="E5" s="96"/>
      <c r="F5" s="103" t="s">
        <v>137</v>
      </c>
    </row>
    <row r="6" ht="26.25" customHeight="true" spans="2:6">
      <c r="B6" s="95" t="s">
        <v>14</v>
      </c>
      <c r="C6" s="94" t="s">
        <v>136</v>
      </c>
      <c r="D6" s="96">
        <v>7100.29</v>
      </c>
      <c r="E6" s="97"/>
      <c r="F6" s="102">
        <v>3.88</v>
      </c>
    </row>
    <row r="7" ht="26.25" customHeight="true" spans="2:6">
      <c r="B7" s="95" t="s">
        <v>15</v>
      </c>
      <c r="C7" s="94" t="s">
        <v>136</v>
      </c>
      <c r="D7" s="96">
        <v>1041.87</v>
      </c>
      <c r="E7" s="97"/>
      <c r="F7" s="102">
        <v>-13.61</v>
      </c>
    </row>
    <row r="8" ht="26.25" customHeight="true" spans="2:6">
      <c r="B8" s="95" t="s">
        <v>16</v>
      </c>
      <c r="C8" s="94" t="s">
        <v>136</v>
      </c>
      <c r="D8" s="96" t="s">
        <v>137</v>
      </c>
      <c r="E8" s="97"/>
      <c r="F8" s="104" t="s">
        <v>137</v>
      </c>
    </row>
    <row r="9" ht="26.25" customHeight="true" spans="2:7">
      <c r="B9" s="95" t="s">
        <v>138</v>
      </c>
      <c r="C9" s="94" t="s">
        <v>139</v>
      </c>
      <c r="D9" s="97">
        <v>-0.7258</v>
      </c>
      <c r="E9" s="105"/>
      <c r="F9" s="102">
        <v>-16.79</v>
      </c>
      <c r="G9" s="91">
        <f>D9-38.2</f>
        <v>-38.9258</v>
      </c>
    </row>
    <row r="10" ht="26.25" customHeight="true" spans="2:7">
      <c r="B10" s="95" t="s">
        <v>9</v>
      </c>
      <c r="C10" s="94" t="s">
        <v>139</v>
      </c>
      <c r="D10" s="97">
        <v>-5.68</v>
      </c>
      <c r="E10" s="105"/>
      <c r="F10" s="102">
        <v>-8.1</v>
      </c>
      <c r="G10" s="91">
        <f>D10-24.8</f>
        <v>-30.48</v>
      </c>
    </row>
    <row r="11" ht="26.25" customHeight="true" spans="2:6">
      <c r="B11" s="95" t="s">
        <v>13</v>
      </c>
      <c r="C11" s="94" t="s">
        <v>139</v>
      </c>
      <c r="D11" s="97" t="s">
        <v>137</v>
      </c>
      <c r="E11" s="96"/>
      <c r="F11" s="103" t="s">
        <v>137</v>
      </c>
    </row>
    <row r="12" ht="26.25" customHeight="true" spans="2:7">
      <c r="B12" s="95" t="s">
        <v>14</v>
      </c>
      <c r="C12" s="94" t="s">
        <v>139</v>
      </c>
      <c r="D12" s="97">
        <v>27.2</v>
      </c>
      <c r="E12" s="105"/>
      <c r="F12" s="102">
        <v>-25.82</v>
      </c>
      <c r="G12" s="91">
        <f>D12-49.6</f>
        <v>-22.4</v>
      </c>
    </row>
    <row r="13" ht="26.25" customHeight="true" spans="2:7">
      <c r="B13" s="95" t="s">
        <v>15</v>
      </c>
      <c r="C13" s="94" t="s">
        <v>139</v>
      </c>
      <c r="D13" s="97">
        <v>0.1938</v>
      </c>
      <c r="E13" s="105"/>
      <c r="F13" s="102">
        <v>-8.93</v>
      </c>
      <c r="G13" s="91">
        <f>D13-15.7</f>
        <v>-15.5062</v>
      </c>
    </row>
    <row r="14" ht="26.25" customHeight="true" spans="2:6">
      <c r="B14" s="95" t="s">
        <v>16</v>
      </c>
      <c r="C14" s="94" t="s">
        <v>139</v>
      </c>
      <c r="D14" s="97" t="s">
        <v>137</v>
      </c>
      <c r="E14" s="96"/>
      <c r="F14" s="103" t="s">
        <v>137</v>
      </c>
    </row>
    <row r="15" spans="2:6">
      <c r="B15" s="98" t="s">
        <v>140</v>
      </c>
      <c r="C15" s="99"/>
      <c r="D15" s="100"/>
      <c r="E15" s="106"/>
      <c r="F15" s="106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2"/>
  <sheetViews>
    <sheetView tabSelected="1" topLeftCell="A2" workbookViewId="0">
      <selection activeCell="G11" sqref="G11"/>
    </sheetView>
  </sheetViews>
  <sheetFormatPr defaultColWidth="10.2857142857143" defaultRowHeight="15.75" outlineLevelCol="2"/>
  <cols>
    <col min="1" max="1" width="4.85714285714286" style="73" customWidth="true"/>
    <col min="2" max="2" width="39.4285714285714" style="73" customWidth="true"/>
    <col min="3" max="3" width="37.5714285714286" style="74" customWidth="true"/>
    <col min="4" max="16384" width="10.2857142857143" style="73"/>
  </cols>
  <sheetData>
    <row r="1" hidden="true"/>
    <row r="2" ht="33" customHeight="true" spans="2:3">
      <c r="B2" s="75" t="s">
        <v>141</v>
      </c>
      <c r="C2" s="76"/>
    </row>
    <row r="3" ht="27" customHeight="true" spans="2:3">
      <c r="B3" s="77" t="s">
        <v>2</v>
      </c>
      <c r="C3" s="78" t="s">
        <v>4</v>
      </c>
    </row>
    <row r="4" ht="27" customHeight="true" spans="2:3">
      <c r="B4" s="79" t="s">
        <v>142</v>
      </c>
      <c r="C4" s="80">
        <v>-4.5</v>
      </c>
    </row>
    <row r="5" ht="27" customHeight="true" spans="2:3">
      <c r="B5" s="79" t="s">
        <v>143</v>
      </c>
      <c r="C5" s="80">
        <v>3.5</v>
      </c>
    </row>
    <row r="6" ht="27" customHeight="true" spans="2:3">
      <c r="B6" s="81" t="s">
        <v>144</v>
      </c>
      <c r="C6" s="80"/>
    </row>
    <row r="7" ht="27" customHeight="true" spans="2:3">
      <c r="B7" s="82" t="s">
        <v>145</v>
      </c>
      <c r="C7" s="80">
        <v>-5</v>
      </c>
    </row>
    <row r="8" ht="27" customHeight="true" spans="2:3">
      <c r="B8" s="83" t="s">
        <v>146</v>
      </c>
      <c r="C8" s="80">
        <v>3.4</v>
      </c>
    </row>
    <row r="9" ht="27" customHeight="true" spans="2:3">
      <c r="B9" s="83" t="s">
        <v>147</v>
      </c>
      <c r="C9" s="80">
        <v>-6.3</v>
      </c>
    </row>
    <row r="10" ht="27" customHeight="true" spans="2:3">
      <c r="B10" s="84" t="s">
        <v>148</v>
      </c>
      <c r="C10" s="80">
        <v>13.4</v>
      </c>
    </row>
    <row r="11" ht="27" customHeight="true" spans="2:3">
      <c r="B11" s="85" t="s">
        <v>149</v>
      </c>
      <c r="C11" s="80"/>
    </row>
    <row r="12" ht="27" customHeight="true" spans="2:3">
      <c r="B12" s="83" t="s">
        <v>150</v>
      </c>
      <c r="C12" s="80">
        <v>16.8</v>
      </c>
    </row>
    <row r="13" ht="27" customHeight="true" spans="2:3">
      <c r="B13" s="83" t="s">
        <v>151</v>
      </c>
      <c r="C13" s="80">
        <v>-12.4</v>
      </c>
    </row>
    <row r="14" ht="27" customHeight="true" spans="2:3">
      <c r="B14" s="83" t="s">
        <v>152</v>
      </c>
      <c r="C14" s="80">
        <v>-12.4</v>
      </c>
    </row>
    <row r="15" ht="27" customHeight="true" spans="2:3">
      <c r="B15" s="83" t="s">
        <v>153</v>
      </c>
      <c r="C15" s="80">
        <v>30.9</v>
      </c>
    </row>
    <row r="16" ht="27" customHeight="true" spans="2:3">
      <c r="B16" s="81" t="s">
        <v>154</v>
      </c>
      <c r="C16" s="80"/>
    </row>
    <row r="17" ht="27" customHeight="true" spans="2:3">
      <c r="B17" s="86" t="s">
        <v>155</v>
      </c>
      <c r="C17" s="80">
        <v>-14.8</v>
      </c>
    </row>
    <row r="18" ht="27" customHeight="true" spans="2:3">
      <c r="B18" s="86" t="s">
        <v>156</v>
      </c>
      <c r="C18" s="80">
        <v>80.5</v>
      </c>
    </row>
    <row r="19" ht="27" customHeight="true" spans="2:3">
      <c r="B19" s="86" t="s">
        <v>157</v>
      </c>
      <c r="C19" s="80">
        <v>15.5</v>
      </c>
    </row>
    <row r="20" ht="27" customHeight="true" spans="2:3">
      <c r="B20" s="86" t="s">
        <v>158</v>
      </c>
      <c r="C20" s="80">
        <v>96.2</v>
      </c>
    </row>
    <row r="21" ht="27" customHeight="true" spans="2:3">
      <c r="B21" s="87" t="s">
        <v>159</v>
      </c>
      <c r="C21" s="88">
        <v>26.9</v>
      </c>
    </row>
    <row r="22" ht="48" customHeight="true" spans="2:3">
      <c r="B22" s="89" t="s">
        <v>160</v>
      </c>
      <c r="C22" s="90"/>
    </row>
  </sheetData>
  <mergeCells count="2">
    <mergeCell ref="B2:C2"/>
    <mergeCell ref="B22:C22"/>
  </mergeCells>
  <pageMargins left="0.7" right="0.7" top="0.75" bottom="0.75" header="0.5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I20" sqref="I20"/>
    </sheetView>
  </sheetViews>
  <sheetFormatPr defaultColWidth="11.7142857142857" defaultRowHeight="22.5" customHeight="true"/>
  <cols>
    <col min="1" max="1" width="23.8571428571429" style="29" customWidth="true"/>
    <col min="2" max="4" width="20.7142857142857" style="51" customWidth="true"/>
    <col min="5" max="5" width="11.7142857142857" style="29"/>
    <col min="6" max="6" width="17.5714285714286" style="29" customWidth="true"/>
    <col min="7" max="16384" width="11.7142857142857" style="29"/>
  </cols>
  <sheetData>
    <row r="1" customHeight="true" spans="1:4">
      <c r="A1" s="53" t="s">
        <v>161</v>
      </c>
      <c r="B1" s="53"/>
      <c r="C1" s="53"/>
      <c r="D1" s="53"/>
    </row>
    <row r="2" customHeight="true" spans="4:4">
      <c r="D2" s="54" t="s">
        <v>1</v>
      </c>
    </row>
    <row r="3" customHeight="true" spans="1:4">
      <c r="A3" s="55"/>
      <c r="B3" s="56" t="s">
        <v>162</v>
      </c>
      <c r="C3" s="56" t="s">
        <v>163</v>
      </c>
      <c r="D3" s="58" t="s">
        <v>4</v>
      </c>
    </row>
    <row r="4" customHeight="true" spans="1:7">
      <c r="A4" s="66" t="s">
        <v>164</v>
      </c>
      <c r="B4" s="67">
        <v>191783.9</v>
      </c>
      <c r="C4" s="67">
        <v>181170.2</v>
      </c>
      <c r="D4" s="68">
        <f t="shared" ref="D4:D7" si="0">B4/C4*100-100</f>
        <v>5.85841380094519</v>
      </c>
      <c r="F4" s="51"/>
      <c r="G4" s="51"/>
    </row>
    <row r="5" customHeight="true" spans="1:4">
      <c r="A5" s="55" t="s">
        <v>165</v>
      </c>
      <c r="B5" s="56"/>
      <c r="C5" s="56"/>
      <c r="D5" s="68"/>
    </row>
    <row r="6" customHeight="true" spans="1:4">
      <c r="A6" s="55" t="s">
        <v>166</v>
      </c>
      <c r="B6" s="69">
        <v>174903.5</v>
      </c>
      <c r="C6" s="69">
        <v>163965.3</v>
      </c>
      <c r="D6" s="68">
        <f t="shared" si="0"/>
        <v>6.67104564197425</v>
      </c>
    </row>
    <row r="7" customHeight="true" spans="1:4">
      <c r="A7" s="55" t="s">
        <v>167</v>
      </c>
      <c r="B7" s="69">
        <v>16880.4</v>
      </c>
      <c r="C7" s="69">
        <v>17204.9</v>
      </c>
      <c r="D7" s="68">
        <f t="shared" si="0"/>
        <v>-1.88609059047133</v>
      </c>
    </row>
    <row r="8" customHeight="true" spans="1:8">
      <c r="A8" s="55" t="s">
        <v>168</v>
      </c>
      <c r="B8" s="69"/>
      <c r="C8" s="69"/>
      <c r="D8" s="68"/>
      <c r="G8" s="51"/>
      <c r="H8" s="51"/>
    </row>
    <row r="9" customHeight="true" spans="1:4">
      <c r="A9" s="55" t="s">
        <v>169</v>
      </c>
      <c r="B9" s="69">
        <v>140294.6</v>
      </c>
      <c r="C9" s="69">
        <v>122432</v>
      </c>
      <c r="D9" s="68">
        <f t="shared" ref="D9:D12" si="1">B9/C9*100-100</f>
        <v>14.5898131207528</v>
      </c>
    </row>
    <row r="10" customHeight="true" spans="1:4">
      <c r="A10" s="55" t="s">
        <v>170</v>
      </c>
      <c r="B10" s="70" t="s">
        <v>102</v>
      </c>
      <c r="C10" s="70" t="s">
        <v>102</v>
      </c>
      <c r="D10" s="68"/>
    </row>
    <row r="11" customHeight="true" spans="1:9">
      <c r="A11" s="55" t="s">
        <v>171</v>
      </c>
      <c r="B11" s="69">
        <v>3825.5</v>
      </c>
      <c r="C11" s="69">
        <v>3451.3</v>
      </c>
      <c r="D11" s="68">
        <f t="shared" si="1"/>
        <v>10.8422913105207</v>
      </c>
      <c r="G11" s="51"/>
      <c r="H11" s="51"/>
      <c r="I11" s="51"/>
    </row>
    <row r="12" customHeight="true" spans="1:9">
      <c r="A12" s="55" t="s">
        <v>172</v>
      </c>
      <c r="B12" s="70">
        <v>47663.8</v>
      </c>
      <c r="C12" s="70">
        <v>55286.9</v>
      </c>
      <c r="D12" s="68">
        <f t="shared" si="1"/>
        <v>-13.788257254431</v>
      </c>
      <c r="G12" s="51"/>
      <c r="H12" s="51"/>
      <c r="I12" s="51"/>
    </row>
    <row r="13" customHeight="true" spans="1:9">
      <c r="A13" s="55" t="s">
        <v>173</v>
      </c>
      <c r="B13" s="70" t="s">
        <v>102</v>
      </c>
      <c r="C13" s="70" t="s">
        <v>102</v>
      </c>
      <c r="D13" s="71" t="s">
        <v>102</v>
      </c>
      <c r="G13" s="51"/>
      <c r="H13" s="51"/>
      <c r="I13" s="51"/>
    </row>
    <row r="14" customHeight="true" spans="1:9">
      <c r="A14" s="66" t="s">
        <v>174</v>
      </c>
      <c r="B14" s="72">
        <v>70903</v>
      </c>
      <c r="C14" s="72">
        <v>59772.8</v>
      </c>
      <c r="D14" s="68">
        <f t="shared" ref="D14:D17" si="2">B14/C14*100-100</f>
        <v>18.6208442636115</v>
      </c>
      <c r="G14" s="51"/>
      <c r="H14" s="51"/>
      <c r="I14" s="51"/>
    </row>
    <row r="15" customHeight="true" spans="1:9">
      <c r="A15" s="55" t="s">
        <v>165</v>
      </c>
      <c r="B15" s="69"/>
      <c r="C15" s="69"/>
      <c r="D15" s="68"/>
      <c r="I15" s="51"/>
    </row>
    <row r="16" customHeight="true" spans="1:9">
      <c r="A16" s="55" t="s">
        <v>166</v>
      </c>
      <c r="B16" s="69">
        <v>54335.6</v>
      </c>
      <c r="C16" s="70">
        <v>42962.4</v>
      </c>
      <c r="D16" s="71">
        <f t="shared" si="2"/>
        <v>26.4724503286595</v>
      </c>
      <c r="I16" s="51"/>
    </row>
    <row r="17" customHeight="true" spans="1:9">
      <c r="A17" s="55" t="s">
        <v>167</v>
      </c>
      <c r="B17" s="69">
        <v>16567.4</v>
      </c>
      <c r="C17" s="69">
        <v>16810.4</v>
      </c>
      <c r="D17" s="68">
        <f t="shared" si="2"/>
        <v>-1.44553371722267</v>
      </c>
      <c r="I17" s="51"/>
    </row>
    <row r="18" customHeight="true" spans="1:4">
      <c r="A18" s="55" t="s">
        <v>168</v>
      </c>
      <c r="B18" s="69"/>
      <c r="C18" s="69"/>
      <c r="D18" s="68"/>
    </row>
    <row r="19" customHeight="true" spans="1:4">
      <c r="A19" s="55" t="s">
        <v>169</v>
      </c>
      <c r="B19" s="69">
        <v>65600.4</v>
      </c>
      <c r="C19" s="69">
        <v>54050.4</v>
      </c>
      <c r="D19" s="68">
        <f t="shared" ref="D19:D22" si="3">B19/C19*100-100</f>
        <v>21.3689445406509</v>
      </c>
    </row>
    <row r="20" customHeight="true" spans="1:4">
      <c r="A20" s="55" t="s">
        <v>170</v>
      </c>
      <c r="B20" s="71" t="s">
        <v>102</v>
      </c>
      <c r="C20" s="71" t="s">
        <v>102</v>
      </c>
      <c r="D20" s="71" t="s">
        <v>102</v>
      </c>
    </row>
    <row r="21" customHeight="true" spans="1:4">
      <c r="A21" s="55" t="s">
        <v>171</v>
      </c>
      <c r="B21" s="69">
        <v>3512.5</v>
      </c>
      <c r="C21" s="69">
        <v>3056.8</v>
      </c>
      <c r="D21" s="68">
        <f t="shared" si="3"/>
        <v>14.9077466631772</v>
      </c>
    </row>
    <row r="22" customHeight="true" spans="1:4">
      <c r="A22" s="55" t="s">
        <v>172</v>
      </c>
      <c r="B22" s="70">
        <v>1790.1</v>
      </c>
      <c r="C22" s="70">
        <v>2665.6</v>
      </c>
      <c r="D22" s="68">
        <f t="shared" si="3"/>
        <v>-32.844387755102</v>
      </c>
    </row>
    <row r="23" customHeight="true" spans="1:4">
      <c r="A23" s="55" t="s">
        <v>173</v>
      </c>
      <c r="B23" s="70" t="s">
        <v>102</v>
      </c>
      <c r="C23" s="70" t="s">
        <v>102</v>
      </c>
      <c r="D23" s="71" t="s">
        <v>102</v>
      </c>
    </row>
    <row r="24" s="52" customFormat="true" customHeight="true" spans="1:4">
      <c r="A24" s="52" t="s">
        <v>175</v>
      </c>
      <c r="B24" s="65"/>
      <c r="C24" s="65"/>
      <c r="D24" s="65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增加值</vt:lpstr>
      <vt:lpstr>产值</vt:lpstr>
      <vt:lpstr>产量</vt:lpstr>
      <vt:lpstr>财务月报</vt:lpstr>
      <vt:lpstr>能源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2018-03-05T18:31:00Z</dcterms:created>
  <cp:lastPrinted>2022-11-22T18:14:00Z</cp:lastPrinted>
  <dcterms:modified xsi:type="dcterms:W3CDTF">2022-11-24T10:21:30Z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